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6" yWindow="72" windowWidth="18576" windowHeight="11136"/>
  </bookViews>
  <sheets>
    <sheet name="Sheet1" sheetId="1" r:id="rId1"/>
  </sheets>
  <definedNames>
    <definedName name="Forms">Sheet1!#REF!</definedName>
    <definedName name="_xlnm.Print_Area" localSheetId="0">Sheet1!$A$1:$F$71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62" i="1" l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D41" i="1"/>
  <c r="F41" i="1" s="1"/>
  <c r="D40" i="1"/>
  <c r="F40" i="1" s="1"/>
  <c r="F63" i="1" s="1"/>
  <c r="D4" i="1" l="1"/>
  <c r="F4" i="1" s="1"/>
  <c r="F3" i="1"/>
  <c r="F27" i="1"/>
  <c r="F26" i="1"/>
  <c r="F28" i="1"/>
  <c r="F29" i="1"/>
  <c r="F25" i="1"/>
  <c r="F24" i="1"/>
  <c r="F23" i="1"/>
  <c r="F22" i="1"/>
  <c r="F19" i="1"/>
  <c r="F18" i="1"/>
  <c r="F17" i="1"/>
  <c r="F13" i="1" l="1"/>
  <c r="D16" i="1"/>
  <c r="F21" i="1" l="1"/>
  <c r="F5" i="1" l="1"/>
  <c r="F37" i="1" l="1"/>
  <c r="F36" i="1" l="1"/>
  <c r="F11" i="1"/>
  <c r="F31" i="1" l="1"/>
  <c r="F32" i="1"/>
  <c r="F34" i="1" l="1"/>
  <c r="F10" i="1"/>
  <c r="F14" i="1"/>
  <c r="F30" i="1"/>
  <c r="F6" i="1" l="1"/>
  <c r="F7" i="1"/>
  <c r="F8" i="1"/>
  <c r="F9" i="1"/>
  <c r="F12" i="1"/>
  <c r="F15" i="1"/>
  <c r="F16" i="1"/>
  <c r="F20" i="1"/>
  <c r="F33" i="1"/>
  <c r="F35" i="1"/>
  <c r="F38" i="1" l="1"/>
  <c r="F64" i="1" s="1"/>
  <c r="F65" i="1" s="1"/>
  <c r="F66" i="1" s="1"/>
  <c r="F68" i="1" l="1"/>
  <c r="F69" i="1" s="1"/>
  <c r="F70" i="1" s="1"/>
</calcChain>
</file>

<file path=xl/sharedStrings.xml><?xml version="1.0" encoding="utf-8"?>
<sst xmlns="http://schemas.openxmlformats.org/spreadsheetml/2006/main" count="197" uniqueCount="146">
  <si>
    <t>PAY ITEM NUMBER</t>
  </si>
  <si>
    <t>PAY ITEM DESCRIPTION</t>
  </si>
  <si>
    <t>AVERAGE UNIT COST</t>
  </si>
  <si>
    <t>ESTIMATED QUANTITY</t>
  </si>
  <si>
    <t>UNITS</t>
  </si>
  <si>
    <t>ESTIMATED TOTAL COST</t>
  </si>
  <si>
    <t>0101-1</t>
  </si>
  <si>
    <t>0104-10-3</t>
  </si>
  <si>
    <t>0110-1-1</t>
  </si>
  <si>
    <t>0120-1</t>
  </si>
  <si>
    <t>0120-6</t>
  </si>
  <si>
    <t>0160-4</t>
  </si>
  <si>
    <t>0570-1-2</t>
  </si>
  <si>
    <t>0102-1</t>
  </si>
  <si>
    <t>0999-25</t>
  </si>
  <si>
    <t>AC</t>
  </si>
  <si>
    <t>LF</t>
  </si>
  <si>
    <t>EA</t>
  </si>
  <si>
    <t>AS</t>
  </si>
  <si>
    <t>0285-706</t>
  </si>
  <si>
    <t>Project Total =</t>
  </si>
  <si>
    <t>Pay Item Total =</t>
  </si>
  <si>
    <t>Project Grand Total =</t>
  </si>
  <si>
    <t>CONTINGENCY AMOUNT</t>
  </si>
  <si>
    <t>0711-11-111</t>
  </si>
  <si>
    <t>0711-11-125</t>
  </si>
  <si>
    <t>0711-11-170</t>
  </si>
  <si>
    <t>0162-1-11</t>
  </si>
  <si>
    <t>0711-11-160</t>
  </si>
  <si>
    <t>0334-1-22</t>
  </si>
  <si>
    <t>0327-70-6</t>
  </si>
  <si>
    <t>0711-11-124</t>
  </si>
  <si>
    <t>0711-11-122</t>
  </si>
  <si>
    <t>0285-701</t>
  </si>
  <si>
    <t>0337-7-41</t>
  </si>
  <si>
    <t>0711-11-211</t>
  </si>
  <si>
    <t>0711-11-224</t>
  </si>
  <si>
    <t xml:space="preserve">ROADWAY </t>
  </si>
  <si>
    <t>630-2-11</t>
  </si>
  <si>
    <t>630-2-12</t>
  </si>
  <si>
    <t>632-7-1</t>
  </si>
  <si>
    <t>635-2-11</t>
  </si>
  <si>
    <t>639-1-122</t>
  </si>
  <si>
    <t>639-2-1</t>
  </si>
  <si>
    <t>639-3-12</t>
  </si>
  <si>
    <t>649-31-217</t>
  </si>
  <si>
    <t>663-1-110</t>
  </si>
  <si>
    <t>CONDUIT, F&amp;I, OPEN TRENCH</t>
  </si>
  <si>
    <t>CONDUIT, F&amp;I, DIRECTIONAL BORE</t>
  </si>
  <si>
    <t>SIGNAL CABLE</t>
  </si>
  <si>
    <t>PULL &amp; SPLICE, F&amp;I, 13"X24" COVER SIZE</t>
  </si>
  <si>
    <t>ELECTRICAL POWER SERVICE (UNDERGROUND)</t>
  </si>
  <si>
    <t>ELECTRICAL SERVICE WIRE</t>
  </si>
  <si>
    <t>ELECTRICAL SERVICE DISCONNECT, CABINET (GENERATOR HOOK-UP)</t>
  </si>
  <si>
    <t>PRESTRESSED CONCRETE POLE, TYPE P-11 PEDESTAL (12')</t>
  </si>
  <si>
    <t>MAST ARM ASSEMBLY, DOUBLE ARM, (60'-60') W/O LUMINAIRE</t>
  </si>
  <si>
    <t>TRAFFIC SIGNAL, 12" LED, 1 WAY, 3 SECTION</t>
  </si>
  <si>
    <t>SIGNAL PRE-EMPTION, F&amp;I, OPTICAL</t>
  </si>
  <si>
    <t>PI</t>
  </si>
  <si>
    <t>SIGNALIZATION</t>
  </si>
  <si>
    <t>700-3-201</t>
  </si>
  <si>
    <t>SIGN PANEL (F&amp;I) (OVERHEAD MOUNT) (UP TO 12 FT)</t>
  </si>
  <si>
    <t>ROADWAY TOTAL =</t>
  </si>
  <si>
    <t>SIGNALIZATION TOTAL =</t>
  </si>
  <si>
    <t>Note: Any item not specifically identified on the bid form shall be considered incidental and all costs associated with that item shall be included using the most appropriate bid item listed.</t>
  </si>
  <si>
    <t>SEDIMENT BARRIER</t>
  </si>
  <si>
    <t>CLEARING &amp; GRUBBING</t>
  </si>
  <si>
    <t>REGULAR EXCAVATION</t>
  </si>
  <si>
    <t>EMBANKMENT</t>
  </si>
  <si>
    <t>TYPE B STABILIZATION</t>
  </si>
  <si>
    <t>PREPARED SOIL LAYER, FINISH SOIL LAYER, 6"</t>
  </si>
  <si>
    <t>OPTIONAL BASE, BASE GROUP 01</t>
  </si>
  <si>
    <t>OPTIONAL BASE, BASE GROUP 06</t>
  </si>
  <si>
    <t>MILLING EXIST ASPH PAVT, 1 1/2" AVG DEPTH</t>
  </si>
  <si>
    <t>SUPERPAVE ASPH CONC, TRAF B, PG76-22</t>
  </si>
  <si>
    <t>ASPHALT CONCRETE FRICTION COURSE,TRAFFIC B, FC-12.5,</t>
  </si>
  <si>
    <t>PERFORMANCE TURF, SOD</t>
  </si>
  <si>
    <t>THERMOPLASTIC, STANDARD, WHITE, SOLID, 6"</t>
  </si>
  <si>
    <t>THERMOPLASTIC, STANDARD, WHITE, SOLID, 8"</t>
  </si>
  <si>
    <t>THERMOPLASTIC, STANDARD, WHITE, SOLID, 18"</t>
  </si>
  <si>
    <t>THERMOPLASTIC, STANDARD, WHITE, SOLID, 24"</t>
  </si>
  <si>
    <t>THERMOPLASTIC, STANDARD, YELLOW, SOLID, 18"</t>
  </si>
  <si>
    <t>THERMOPLASTIC, STANDARD,YELLOW, SOLID, 6"</t>
  </si>
  <si>
    <t>THERMOPLASTIC, STANDARD, WHITE, MESSAGE</t>
  </si>
  <si>
    <t>THERMOPLASTIC, STANDARD, WHITE, ARROW</t>
  </si>
  <si>
    <t>MOBILIZATION</t>
  </si>
  <si>
    <t>MAINTENANCE OF TRAFFIC</t>
  </si>
  <si>
    <t>CY</t>
  </si>
  <si>
    <t>SY</t>
  </si>
  <si>
    <t>TN</t>
  </si>
  <si>
    <t>NM</t>
  </si>
  <si>
    <t>LS</t>
  </si>
  <si>
    <t>SINGLE POST SIGN, F&amp;I, 12-20 SF</t>
  </si>
  <si>
    <t>0700-20-12</t>
  </si>
  <si>
    <t>TURNOUT CONSTRUCTION-ASPHALT</t>
  </si>
  <si>
    <t>0286-2</t>
  </si>
  <si>
    <t>0520-1-10</t>
  </si>
  <si>
    <t>0430-174-118</t>
  </si>
  <si>
    <t>PIPE CULVERT, OPTIONAL MATERIAL, ROUND, 18"SD</t>
  </si>
  <si>
    <t>MITERED END SECTION, OPTIONAL ROUND, 18" SD</t>
  </si>
  <si>
    <t>0430-984-125</t>
  </si>
  <si>
    <t>CONCRETE CURB &amp; GUTTER, TYPE F</t>
  </si>
  <si>
    <t>LC-001</t>
  </si>
  <si>
    <t>PAVEMENT MARKINGS REMOVAL USING HYDRO-BLASTING OR APPROVED EQUAL</t>
  </si>
  <si>
    <t>TEMPORARY PAINTED PAVEMENT MARKINGS, STANDARD, WHITE, SOLID, 6"</t>
  </si>
  <si>
    <t>TEMPORARY PAINTED PAVEMENT MARKINGS, STANDARD, WHITE, SOLID, 8"</t>
  </si>
  <si>
    <t>TEMPORARY PAINTED PAVEMENT MARKINGS, STANDARD, WHITE, SOLID, 18"</t>
  </si>
  <si>
    <t>TEMPORARY PAINTED PAVEMENT MARKINGS, STANDARD, WHITE, SOLID, 24"</t>
  </si>
  <si>
    <t>TEMPORARY PAINTED PAVEMENT MARKINGS, STANDARD, YELLOW, SOLID, 18"</t>
  </si>
  <si>
    <t>TEMPORARY PAINTED PAVEMENT MARKINGS, STANDARD,YELLOW, SOLID, 6"</t>
  </si>
  <si>
    <t>TEMPORARY PAINTED PAVEMENT MARKINGS, STANDARD, WHITE, MESSAGE</t>
  </si>
  <si>
    <t>TEMPORARY PAINTED PAVEMENT MARKINGS, STANDARD, WHITE, ARROW</t>
  </si>
  <si>
    <t>0710-11-111</t>
  </si>
  <si>
    <t>0710-11-122</t>
  </si>
  <si>
    <t>0710-11-124</t>
  </si>
  <si>
    <t>0710-11-125</t>
  </si>
  <si>
    <t>0710-11-224</t>
  </si>
  <si>
    <t>0710-11-211</t>
  </si>
  <si>
    <t>0710-11-160</t>
  </si>
  <si>
    <t>0710-11-170</t>
  </si>
  <si>
    <t>0102 99</t>
  </si>
  <si>
    <t>PORTABLE CHANGEABLE MESSAGE SIGN, TEMPORARY</t>
  </si>
  <si>
    <t>ED</t>
  </si>
  <si>
    <t>649-1-10</t>
  </si>
  <si>
    <t>STEEL PEDESTAL</t>
  </si>
  <si>
    <t>649-31-213</t>
  </si>
  <si>
    <t>MAST ARM ASSEMBLY, DOUBLE ARM (36' - 70.5') POLE W/O LUMINAIRE</t>
  </si>
  <si>
    <t>650-1-18</t>
  </si>
  <si>
    <t>660-1-109</t>
  </si>
  <si>
    <t>LOOP DETECTOR INDUCTIVE, F&amp;I, TYPE 9</t>
  </si>
  <si>
    <t>660-1-110</t>
  </si>
  <si>
    <t>LOOP DETECTOR INDUCTIVE, F&amp;I, TYPE 10</t>
  </si>
  <si>
    <t>660-2-101</t>
  </si>
  <si>
    <t>LOOP ASSEMBLY, F&amp;I, TYPE A</t>
  </si>
  <si>
    <t>660-2-102</t>
  </si>
  <si>
    <t>LOOP ASSEMBLY, F&amp;I, TYPE B</t>
  </si>
  <si>
    <t>660-2-106</t>
  </si>
  <si>
    <t>LOOP ASSEMBLY, F&amp;I, TYPE F</t>
  </si>
  <si>
    <t>672-5-321</t>
  </si>
  <si>
    <t>CONTROL ASSEMBLY ACT SS (F&amp;1) 170 PRE (ONE) TYPE 662</t>
  </si>
  <si>
    <t>700-5-21</t>
  </si>
  <si>
    <t>INTERNALLY ILLUMINATED SIGN, F&amp;I, UP TO 12 SF</t>
  </si>
  <si>
    <t>641-2-12</t>
  </si>
  <si>
    <t>650-1-14</t>
  </si>
  <si>
    <r>
      <t>TRAFFIC SIGNAL, 12" LED, 1 WAY, 5 SECTION (</t>
    </r>
    <r>
      <rPr>
        <i/>
        <sz val="9"/>
        <rFont val="Calibri"/>
        <family val="2"/>
        <scheme val="minor"/>
      </rPr>
      <t>HORIZONTAL</t>
    </r>
    <r>
      <rPr>
        <sz val="9"/>
        <rFont val="Calibri"/>
        <family val="2"/>
        <scheme val="minor"/>
      </rPr>
      <t>)</t>
    </r>
  </si>
  <si>
    <r>
      <t xml:space="preserve">TRAFFIC SIGNAL, 12" LED, 1 WAY, 5 SECTION </t>
    </r>
    <r>
      <rPr>
        <i/>
        <sz val="9"/>
        <rFont val="Calibri"/>
        <family val="2"/>
        <scheme val="minor"/>
      </rPr>
      <t>(VERTICAL</t>
    </r>
    <r>
      <rPr>
        <sz val="9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</si>
</sst>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"/>
    <numFmt numFmtId="165" formatCode="0.000"/>
    <numFmt numFmtId="166" formatCode="&quot;$&quot;#,##0.00"/>
    <numFmt numFmtId="167" formatCode="0.000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/>
    <xf numFmtId="44" fontId="6" fillId="0" borderId="13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/>
    <xf numFmtId="44" fontId="6" fillId="0" borderId="4" xfId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7" fontId="6" fillId="0" borderId="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4" fontId="4" fillId="0" borderId="9" xfId="1" applyFont="1" applyFill="1" applyBorder="1" applyAlignment="1">
      <alignment horizontal="center" vertical="center"/>
    </xf>
    <xf numFmtId="0" fontId="6" fillId="0" borderId="11" xfId="0" applyFont="1" applyFill="1" applyBorder="1"/>
    <xf numFmtId="44" fontId="6" fillId="0" borderId="13" xfId="0" applyNumberFormat="1" applyFont="1" applyFill="1" applyBorder="1"/>
    <xf numFmtId="0" fontId="6" fillId="0" borderId="2" xfId="0" applyFont="1" applyFill="1" applyBorder="1"/>
    <xf numFmtId="44" fontId="6" fillId="0" borderId="4" xfId="0" applyNumberFormat="1" applyFont="1" applyFill="1" applyBorder="1"/>
    <xf numFmtId="0" fontId="6" fillId="0" borderId="24" xfId="0" applyFont="1" applyFill="1" applyBorder="1" applyAlignment="1">
      <alignment horizontal="center" vertical="center"/>
    </xf>
    <xf numFmtId="166" fontId="6" fillId="0" borderId="24" xfId="0" applyNumberFormat="1" applyFont="1" applyFill="1" applyBorder="1"/>
    <xf numFmtId="44" fontId="6" fillId="0" borderId="26" xfId="0" applyNumberFormat="1" applyFont="1" applyFill="1" applyBorder="1"/>
    <xf numFmtId="0" fontId="6" fillId="0" borderId="29" xfId="0" applyFont="1" applyFill="1" applyBorder="1"/>
    <xf numFmtId="44" fontId="6" fillId="0" borderId="28" xfId="0" applyNumberFormat="1" applyFont="1" applyFill="1" applyBorder="1"/>
    <xf numFmtId="0" fontId="6" fillId="0" borderId="30" xfId="0" applyFont="1" applyFill="1" applyBorder="1"/>
    <xf numFmtId="0" fontId="6" fillId="0" borderId="2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 wrapText="1"/>
    </xf>
    <xf numFmtId="44" fontId="8" fillId="0" borderId="9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/>
    </xf>
    <xf numFmtId="44" fontId="6" fillId="0" borderId="16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44" fontId="6" fillId="0" borderId="6" xfId="1" applyFont="1" applyFill="1" applyBorder="1" applyAlignment="1">
      <alignment horizontal="center" vertical="center"/>
    </xf>
    <xf numFmtId="44" fontId="6" fillId="0" borderId="7" xfId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10" fontId="6" fillId="0" borderId="15" xfId="0" applyNumberFormat="1" applyFont="1" applyFill="1" applyBorder="1" applyAlignment="1">
      <alignment horizontal="center" vertical="center"/>
    </xf>
    <xf numFmtId="44" fontId="6" fillId="0" borderId="15" xfId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44" fontId="9" fillId="0" borderId="1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2" borderId="0" xfId="0" applyFont="1" applyFill="1"/>
    <xf numFmtId="0" fontId="6" fillId="0" borderId="3" xfId="0" quotePrefix="1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horizontal="left"/>
    </xf>
    <xf numFmtId="0" fontId="6" fillId="0" borderId="29" xfId="0" quotePrefix="1" applyFont="1" applyFill="1" applyBorder="1" applyAlignment="1">
      <alignment horizontal="left"/>
    </xf>
    <xf numFmtId="44" fontId="6" fillId="0" borderId="18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1"/>
  <sheetViews>
    <sheetView tabSelected="1" zoomScaleNormal="100" zoomScaleSheetLayoutView="100" workbookViewId="0">
      <selection sqref="A1:F71"/>
    </sheetView>
  </sheetViews>
  <sheetFormatPr defaultColWidth="9.109375" defaultRowHeight="12" x14ac:dyDescent="0.25"/>
  <cols>
    <col min="1" max="1" width="15.6640625" style="58" customWidth="1"/>
    <col min="2" max="2" width="63" style="59" customWidth="1"/>
    <col min="3" max="3" width="6.6640625" style="60" customWidth="1"/>
    <col min="4" max="4" width="10.6640625" style="60" customWidth="1"/>
    <col min="5" max="5" width="12.6640625" style="60" customWidth="1"/>
    <col min="6" max="6" width="21.6640625" style="60" bestFit="1" customWidth="1"/>
    <col min="7" max="16384" width="9.109375" style="2"/>
  </cols>
  <sheetData>
    <row r="1" spans="1:43" s="1" customFormat="1" ht="37.5" customHeight="1" thickTop="1" thickBot="1" x14ac:dyDescent="0.35">
      <c r="A1" s="6" t="s">
        <v>0</v>
      </c>
      <c r="B1" s="6" t="s">
        <v>1</v>
      </c>
      <c r="C1" s="6" t="s">
        <v>4</v>
      </c>
      <c r="D1" s="6" t="s">
        <v>3</v>
      </c>
      <c r="E1" s="6" t="s">
        <v>2</v>
      </c>
      <c r="F1" s="6" t="s">
        <v>5</v>
      </c>
    </row>
    <row r="2" spans="1:43" s="1" customFormat="1" ht="19.5" customHeight="1" thickTop="1" thickBot="1" x14ac:dyDescent="0.35">
      <c r="A2" s="70" t="s">
        <v>37</v>
      </c>
      <c r="B2" s="71"/>
      <c r="C2" s="71"/>
      <c r="D2" s="71"/>
      <c r="E2" s="71"/>
      <c r="F2" s="72"/>
    </row>
    <row r="3" spans="1:43" s="4" customFormat="1" x14ac:dyDescent="0.25">
      <c r="A3" s="7" t="s">
        <v>102</v>
      </c>
      <c r="B3" s="8" t="s">
        <v>103</v>
      </c>
      <c r="C3" s="9" t="s">
        <v>91</v>
      </c>
      <c r="D3" s="10">
        <v>1</v>
      </c>
      <c r="E3" s="11">
        <v>3000</v>
      </c>
      <c r="F3" s="12">
        <f t="shared" ref="F3:F5" si="0">D3*E3</f>
        <v>3000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s="4" customFormat="1" x14ac:dyDescent="0.25">
      <c r="A4" s="13" t="s">
        <v>120</v>
      </c>
      <c r="B4" s="14" t="s">
        <v>121</v>
      </c>
      <c r="C4" s="15" t="s">
        <v>122</v>
      </c>
      <c r="D4" s="10">
        <f>3*60</f>
        <v>180</v>
      </c>
      <c r="E4" s="11">
        <v>15.26</v>
      </c>
      <c r="F4" s="12">
        <f t="shared" ref="F4" si="1">D4*E4</f>
        <v>2746.8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s="4" customFormat="1" x14ac:dyDescent="0.25">
      <c r="A5" s="13" t="s">
        <v>7</v>
      </c>
      <c r="B5" s="14" t="s">
        <v>65</v>
      </c>
      <c r="C5" s="15" t="s">
        <v>16</v>
      </c>
      <c r="D5" s="10">
        <v>3000</v>
      </c>
      <c r="E5" s="11">
        <v>2.25</v>
      </c>
      <c r="F5" s="12">
        <f t="shared" si="0"/>
        <v>6750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s="4" customFormat="1" x14ac:dyDescent="0.25">
      <c r="A6" s="13" t="s">
        <v>8</v>
      </c>
      <c r="B6" s="14" t="s">
        <v>66</v>
      </c>
      <c r="C6" s="15" t="s">
        <v>15</v>
      </c>
      <c r="D6" s="16">
        <v>0.47799999999999998</v>
      </c>
      <c r="E6" s="17">
        <v>17000</v>
      </c>
      <c r="F6" s="18">
        <f t="shared" ref="F6:F37" si="2">D6*E6</f>
        <v>8126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s="4" customFormat="1" x14ac:dyDescent="0.25">
      <c r="A7" s="13" t="s">
        <v>9</v>
      </c>
      <c r="B7" s="14" t="s">
        <v>67</v>
      </c>
      <c r="C7" s="15" t="s">
        <v>87</v>
      </c>
      <c r="D7" s="19">
        <v>422</v>
      </c>
      <c r="E7" s="17">
        <v>12.5</v>
      </c>
      <c r="F7" s="18">
        <f t="shared" si="2"/>
        <v>5275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s="4" customFormat="1" x14ac:dyDescent="0.25">
      <c r="A8" s="13" t="s">
        <v>10</v>
      </c>
      <c r="B8" s="14" t="s">
        <v>68</v>
      </c>
      <c r="C8" s="15" t="s">
        <v>87</v>
      </c>
      <c r="D8" s="19">
        <v>66</v>
      </c>
      <c r="E8" s="17">
        <v>17.5</v>
      </c>
      <c r="F8" s="18">
        <f t="shared" si="2"/>
        <v>1155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4" customFormat="1" x14ac:dyDescent="0.25">
      <c r="A9" s="13" t="s">
        <v>11</v>
      </c>
      <c r="B9" s="14" t="s">
        <v>69</v>
      </c>
      <c r="C9" s="15" t="s">
        <v>88</v>
      </c>
      <c r="D9" s="19">
        <v>875</v>
      </c>
      <c r="E9" s="17">
        <v>3.5</v>
      </c>
      <c r="F9" s="18">
        <f t="shared" si="2"/>
        <v>3062.5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4" customFormat="1" x14ac:dyDescent="0.25">
      <c r="A10" s="13" t="s">
        <v>27</v>
      </c>
      <c r="B10" s="14" t="s">
        <v>70</v>
      </c>
      <c r="C10" s="15" t="s">
        <v>88</v>
      </c>
      <c r="D10" s="19">
        <v>1307</v>
      </c>
      <c r="E10" s="17">
        <v>0.86</v>
      </c>
      <c r="F10" s="18">
        <f t="shared" si="2"/>
        <v>1124.02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4" customFormat="1" x14ac:dyDescent="0.25">
      <c r="A11" s="13" t="s">
        <v>33</v>
      </c>
      <c r="B11" s="14" t="s">
        <v>71</v>
      </c>
      <c r="C11" s="15" t="s">
        <v>88</v>
      </c>
      <c r="D11" s="19">
        <v>261</v>
      </c>
      <c r="E11" s="17">
        <v>7.87</v>
      </c>
      <c r="F11" s="18">
        <f t="shared" si="2"/>
        <v>2054.0700000000002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s="4" customFormat="1" x14ac:dyDescent="0.25">
      <c r="A12" s="13" t="s">
        <v>19</v>
      </c>
      <c r="B12" s="14" t="s">
        <v>72</v>
      </c>
      <c r="C12" s="15" t="s">
        <v>88</v>
      </c>
      <c r="D12" s="19">
        <v>657</v>
      </c>
      <c r="E12" s="17">
        <v>15.32</v>
      </c>
      <c r="F12" s="18">
        <f t="shared" si="2"/>
        <v>10065.24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4" customFormat="1" x14ac:dyDescent="0.25">
      <c r="A13" s="13" t="s">
        <v>95</v>
      </c>
      <c r="B13" s="14" t="s">
        <v>94</v>
      </c>
      <c r="C13" s="15" t="s">
        <v>89</v>
      </c>
      <c r="D13" s="19">
        <v>20</v>
      </c>
      <c r="E13" s="17">
        <v>100</v>
      </c>
      <c r="F13" s="18">
        <f t="shared" ref="F13" si="3">D13*E13</f>
        <v>2000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4" customFormat="1" x14ac:dyDescent="0.25">
      <c r="A14" s="13" t="s">
        <v>30</v>
      </c>
      <c r="B14" s="14" t="s">
        <v>73</v>
      </c>
      <c r="C14" s="15" t="s">
        <v>88</v>
      </c>
      <c r="D14" s="19">
        <v>2015</v>
      </c>
      <c r="E14" s="17">
        <v>3.25</v>
      </c>
      <c r="F14" s="18">
        <f t="shared" si="2"/>
        <v>6548.75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s="4" customFormat="1" x14ac:dyDescent="0.25">
      <c r="A15" s="13" t="s">
        <v>29</v>
      </c>
      <c r="B15" s="14" t="s">
        <v>74</v>
      </c>
      <c r="C15" s="15" t="s">
        <v>89</v>
      </c>
      <c r="D15" s="20">
        <v>106</v>
      </c>
      <c r="E15" s="17">
        <v>100</v>
      </c>
      <c r="F15" s="18">
        <f t="shared" si="2"/>
        <v>10600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s="4" customFormat="1" x14ac:dyDescent="0.25">
      <c r="A16" s="13" t="s">
        <v>34</v>
      </c>
      <c r="B16" s="14" t="s">
        <v>75</v>
      </c>
      <c r="C16" s="15" t="s">
        <v>89</v>
      </c>
      <c r="D16" s="20">
        <f>54+32</f>
        <v>86</v>
      </c>
      <c r="E16" s="17">
        <v>112.5</v>
      </c>
      <c r="F16" s="18">
        <f t="shared" si="2"/>
        <v>9675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s="4" customFormat="1" x14ac:dyDescent="0.25">
      <c r="A17" s="13" t="s">
        <v>97</v>
      </c>
      <c r="B17" s="14" t="s">
        <v>98</v>
      </c>
      <c r="C17" s="15" t="s">
        <v>16</v>
      </c>
      <c r="D17" s="20">
        <v>48</v>
      </c>
      <c r="E17" s="17">
        <v>41.37</v>
      </c>
      <c r="F17" s="18">
        <f t="shared" ref="F17:F19" si="4">D17*E17</f>
        <v>1985.7599999999998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s="4" customFormat="1" x14ac:dyDescent="0.25">
      <c r="A18" s="13" t="s">
        <v>100</v>
      </c>
      <c r="B18" s="14" t="s">
        <v>99</v>
      </c>
      <c r="C18" s="15" t="s">
        <v>17</v>
      </c>
      <c r="D18" s="19">
        <v>2</v>
      </c>
      <c r="E18" s="17">
        <v>1032.52</v>
      </c>
      <c r="F18" s="18">
        <f t="shared" si="4"/>
        <v>2065.04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s="4" customFormat="1" x14ac:dyDescent="0.25">
      <c r="A19" s="13" t="s">
        <v>96</v>
      </c>
      <c r="B19" s="14" t="s">
        <v>101</v>
      </c>
      <c r="C19" s="15" t="s">
        <v>16</v>
      </c>
      <c r="D19" s="20">
        <v>49</v>
      </c>
      <c r="E19" s="17">
        <v>18.91</v>
      </c>
      <c r="F19" s="18">
        <f t="shared" si="4"/>
        <v>926.59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s="4" customFormat="1" x14ac:dyDescent="0.25">
      <c r="A20" s="13" t="s">
        <v>12</v>
      </c>
      <c r="B20" s="14" t="s">
        <v>76</v>
      </c>
      <c r="C20" s="15" t="s">
        <v>88</v>
      </c>
      <c r="D20" s="19">
        <v>1307</v>
      </c>
      <c r="E20" s="17">
        <v>3.25</v>
      </c>
      <c r="F20" s="18">
        <f t="shared" si="2"/>
        <v>4247.75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s="4" customFormat="1" x14ac:dyDescent="0.25">
      <c r="A21" s="13" t="s">
        <v>93</v>
      </c>
      <c r="B21" s="14" t="s">
        <v>92</v>
      </c>
      <c r="C21" s="15" t="s">
        <v>17</v>
      </c>
      <c r="D21" s="19">
        <v>19</v>
      </c>
      <c r="E21" s="17">
        <v>912.05</v>
      </c>
      <c r="F21" s="18">
        <f t="shared" si="2"/>
        <v>17328.95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s="4" customFormat="1" x14ac:dyDescent="0.25">
      <c r="A22" s="13" t="s">
        <v>112</v>
      </c>
      <c r="B22" s="14" t="s">
        <v>104</v>
      </c>
      <c r="C22" s="15" t="s">
        <v>90</v>
      </c>
      <c r="D22" s="16">
        <v>0.28860000000000002</v>
      </c>
      <c r="E22" s="17">
        <v>924.91</v>
      </c>
      <c r="F22" s="18">
        <f t="shared" ref="F22:F29" si="5">D22*E22</f>
        <v>266.92902600000002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s="4" customFormat="1" x14ac:dyDescent="0.25">
      <c r="A23" s="13" t="s">
        <v>113</v>
      </c>
      <c r="B23" s="14" t="s">
        <v>105</v>
      </c>
      <c r="C23" s="15" t="s">
        <v>16</v>
      </c>
      <c r="D23" s="16">
        <v>978</v>
      </c>
      <c r="E23" s="17">
        <v>0.36</v>
      </c>
      <c r="F23" s="18">
        <f t="shared" si="5"/>
        <v>352.08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s="4" customFormat="1" x14ac:dyDescent="0.25">
      <c r="A24" s="13" t="s">
        <v>114</v>
      </c>
      <c r="B24" s="14" t="s">
        <v>106</v>
      </c>
      <c r="C24" s="15" t="s">
        <v>16</v>
      </c>
      <c r="D24" s="16">
        <v>101</v>
      </c>
      <c r="E24" s="17">
        <v>1.18</v>
      </c>
      <c r="F24" s="18">
        <f t="shared" si="5"/>
        <v>119.17999999999999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s="4" customFormat="1" x14ac:dyDescent="0.25">
      <c r="A25" s="13" t="s">
        <v>115</v>
      </c>
      <c r="B25" s="14" t="s">
        <v>107</v>
      </c>
      <c r="C25" s="15" t="s">
        <v>16</v>
      </c>
      <c r="D25" s="19">
        <v>106</v>
      </c>
      <c r="E25" s="17">
        <v>1.34</v>
      </c>
      <c r="F25" s="18">
        <f t="shared" si="5"/>
        <v>142.04000000000002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s="62" customFormat="1" x14ac:dyDescent="0.25">
      <c r="A26" s="13" t="s">
        <v>118</v>
      </c>
      <c r="B26" s="14" t="s">
        <v>110</v>
      </c>
      <c r="C26" s="15" t="s">
        <v>17</v>
      </c>
      <c r="D26" s="19">
        <v>7</v>
      </c>
      <c r="E26" s="17">
        <v>137.08000000000001</v>
      </c>
      <c r="F26" s="18">
        <f>D26*E26</f>
        <v>959.56000000000006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</row>
    <row r="27" spans="1:43" s="62" customFormat="1" x14ac:dyDescent="0.25">
      <c r="A27" s="13" t="s">
        <v>119</v>
      </c>
      <c r="B27" s="14" t="s">
        <v>111</v>
      </c>
      <c r="C27" s="15" t="s">
        <v>17</v>
      </c>
      <c r="D27" s="19">
        <v>11</v>
      </c>
      <c r="E27" s="17">
        <v>62.74</v>
      </c>
      <c r="F27" s="18">
        <f>D27*E27</f>
        <v>690.14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</row>
    <row r="28" spans="1:43" s="62" customFormat="1" x14ac:dyDescent="0.25">
      <c r="A28" s="13" t="s">
        <v>117</v>
      </c>
      <c r="B28" s="14" t="s">
        <v>109</v>
      </c>
      <c r="C28" s="15" t="s">
        <v>90</v>
      </c>
      <c r="D28" s="21">
        <v>0.32879999999999998</v>
      </c>
      <c r="E28" s="17">
        <v>757.44</v>
      </c>
      <c r="F28" s="18">
        <f>D28*E28</f>
        <v>249.04627200000002</v>
      </c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43" s="62" customFormat="1" x14ac:dyDescent="0.25">
      <c r="A29" s="13" t="s">
        <v>116</v>
      </c>
      <c r="B29" s="14" t="s">
        <v>108</v>
      </c>
      <c r="C29" s="15" t="s">
        <v>16</v>
      </c>
      <c r="D29" s="19">
        <v>131</v>
      </c>
      <c r="E29" s="17">
        <v>3.1</v>
      </c>
      <c r="F29" s="18">
        <f t="shared" si="5"/>
        <v>406.1</v>
      </c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</row>
    <row r="30" spans="1:43" s="4" customFormat="1" x14ac:dyDescent="0.25">
      <c r="A30" s="13" t="s">
        <v>24</v>
      </c>
      <c r="B30" s="14" t="s">
        <v>77</v>
      </c>
      <c r="C30" s="15" t="s">
        <v>90</v>
      </c>
      <c r="D30" s="16">
        <v>0.28860000000000002</v>
      </c>
      <c r="E30" s="17">
        <v>3178.19</v>
      </c>
      <c r="F30" s="18">
        <f t="shared" si="2"/>
        <v>917.22563400000013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s="4" customFormat="1" x14ac:dyDescent="0.25">
      <c r="A31" s="13" t="s">
        <v>32</v>
      </c>
      <c r="B31" s="14" t="s">
        <v>78</v>
      </c>
      <c r="C31" s="15" t="s">
        <v>16</v>
      </c>
      <c r="D31" s="16">
        <v>978</v>
      </c>
      <c r="E31" s="17">
        <v>2.2000000000000002</v>
      </c>
      <c r="F31" s="18">
        <f t="shared" si="2"/>
        <v>2151.6000000000004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s="4" customFormat="1" x14ac:dyDescent="0.25">
      <c r="A32" s="13" t="s">
        <v>31</v>
      </c>
      <c r="B32" s="14" t="s">
        <v>79</v>
      </c>
      <c r="C32" s="15" t="s">
        <v>16</v>
      </c>
      <c r="D32" s="16">
        <v>101</v>
      </c>
      <c r="E32" s="17">
        <v>6.6</v>
      </c>
      <c r="F32" s="18">
        <f t="shared" si="2"/>
        <v>666.59999999999991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s="4" customFormat="1" x14ac:dyDescent="0.25">
      <c r="A33" s="13" t="s">
        <v>25</v>
      </c>
      <c r="B33" s="14" t="s">
        <v>80</v>
      </c>
      <c r="C33" s="15" t="s">
        <v>16</v>
      </c>
      <c r="D33" s="19">
        <v>106</v>
      </c>
      <c r="E33" s="17">
        <v>7.7</v>
      </c>
      <c r="F33" s="18">
        <f t="shared" si="2"/>
        <v>816.2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s="4" customFormat="1" x14ac:dyDescent="0.25">
      <c r="A34" s="13" t="s">
        <v>28</v>
      </c>
      <c r="B34" s="14" t="s">
        <v>83</v>
      </c>
      <c r="C34" s="15" t="s">
        <v>17</v>
      </c>
      <c r="D34" s="19">
        <v>7</v>
      </c>
      <c r="E34" s="17">
        <v>250</v>
      </c>
      <c r="F34" s="18">
        <f>D34*E34</f>
        <v>1750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s="4" customFormat="1" x14ac:dyDescent="0.25">
      <c r="A35" s="13" t="s">
        <v>26</v>
      </c>
      <c r="B35" s="14" t="s">
        <v>84</v>
      </c>
      <c r="C35" s="15" t="s">
        <v>17</v>
      </c>
      <c r="D35" s="19">
        <v>11</v>
      </c>
      <c r="E35" s="17">
        <v>250</v>
      </c>
      <c r="F35" s="18">
        <f>D35*E35</f>
        <v>2750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s="4" customFormat="1" x14ac:dyDescent="0.25">
      <c r="A36" s="13" t="s">
        <v>35</v>
      </c>
      <c r="B36" s="14" t="s">
        <v>82</v>
      </c>
      <c r="C36" s="15" t="s">
        <v>90</v>
      </c>
      <c r="D36" s="21">
        <v>0.32879999999999998</v>
      </c>
      <c r="E36" s="17">
        <v>3089.16</v>
      </c>
      <c r="F36" s="18">
        <f>D36*E36</f>
        <v>1015.7158079999999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s="4" customFormat="1" x14ac:dyDescent="0.25">
      <c r="A37" s="13" t="s">
        <v>36</v>
      </c>
      <c r="B37" s="14" t="s">
        <v>81</v>
      </c>
      <c r="C37" s="15" t="s">
        <v>16</v>
      </c>
      <c r="D37" s="19">
        <v>131</v>
      </c>
      <c r="E37" s="17">
        <v>3.85</v>
      </c>
      <c r="F37" s="18">
        <f t="shared" si="2"/>
        <v>504.35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s="4" customFormat="1" ht="12.6" thickBot="1" x14ac:dyDescent="0.3">
      <c r="A38" s="22"/>
      <c r="B38" s="23"/>
      <c r="C38" s="76" t="s">
        <v>62</v>
      </c>
      <c r="D38" s="76"/>
      <c r="E38" s="76"/>
      <c r="F38" s="24">
        <f>SUM(F3:F37)</f>
        <v>112493.23673999999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s="4" customFormat="1" ht="19.5" customHeight="1" thickBot="1" x14ac:dyDescent="0.3">
      <c r="A39" s="73" t="s">
        <v>59</v>
      </c>
      <c r="B39" s="74"/>
      <c r="C39" s="74"/>
      <c r="D39" s="74"/>
      <c r="E39" s="74"/>
      <c r="F39" s="7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s="5" customFormat="1" x14ac:dyDescent="0.25">
      <c r="A40" s="25" t="s">
        <v>38</v>
      </c>
      <c r="B40" s="8" t="s">
        <v>47</v>
      </c>
      <c r="C40" s="9" t="s">
        <v>16</v>
      </c>
      <c r="D40" s="60">
        <f>5+145+20+5+180+5+5+5+25+5+5+5+5</f>
        <v>415</v>
      </c>
      <c r="E40" s="11">
        <v>6.46</v>
      </c>
      <c r="F40" s="26">
        <f t="shared" ref="F40:F62" si="6">D40*E40</f>
        <v>2680.9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s="5" customFormat="1" x14ac:dyDescent="0.25">
      <c r="A41" s="27" t="s">
        <v>39</v>
      </c>
      <c r="B41" s="14" t="s">
        <v>48</v>
      </c>
      <c r="C41" s="15" t="s">
        <v>16</v>
      </c>
      <c r="D41" s="15">
        <f>20+25+20+50+70+50+180+15+30+125</f>
        <v>585</v>
      </c>
      <c r="E41" s="17">
        <v>14.64</v>
      </c>
      <c r="F41" s="28">
        <f t="shared" si="6"/>
        <v>8564.4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s="5" customFormat="1" x14ac:dyDescent="0.25">
      <c r="A42" s="27" t="s">
        <v>40</v>
      </c>
      <c r="B42" s="14" t="s">
        <v>49</v>
      </c>
      <c r="C42" s="15" t="s">
        <v>58</v>
      </c>
      <c r="D42" s="15">
        <v>1</v>
      </c>
      <c r="E42" s="17">
        <v>4646.46</v>
      </c>
      <c r="F42" s="28">
        <f t="shared" si="6"/>
        <v>4646.46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s="5" customFormat="1" x14ac:dyDescent="0.25">
      <c r="A43" s="27" t="s">
        <v>41</v>
      </c>
      <c r="B43" s="14" t="s">
        <v>50</v>
      </c>
      <c r="C43" s="15" t="s">
        <v>17</v>
      </c>
      <c r="D43" s="15">
        <v>21</v>
      </c>
      <c r="E43" s="17">
        <v>573.72</v>
      </c>
      <c r="F43" s="28">
        <f t="shared" si="6"/>
        <v>12048.12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s="5" customFormat="1" x14ac:dyDescent="0.25">
      <c r="A44" s="27" t="s">
        <v>42</v>
      </c>
      <c r="B44" s="14" t="s">
        <v>51</v>
      </c>
      <c r="C44" s="15" t="s">
        <v>18</v>
      </c>
      <c r="D44" s="15">
        <v>1</v>
      </c>
      <c r="E44" s="17">
        <v>1997.89</v>
      </c>
      <c r="F44" s="28">
        <f t="shared" si="6"/>
        <v>1997.89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s="5" customFormat="1" x14ac:dyDescent="0.25">
      <c r="A45" s="27" t="s">
        <v>43</v>
      </c>
      <c r="B45" s="14" t="s">
        <v>52</v>
      </c>
      <c r="C45" s="15" t="s">
        <v>16</v>
      </c>
      <c r="D45" s="15">
        <v>130</v>
      </c>
      <c r="E45" s="17">
        <v>2.02</v>
      </c>
      <c r="F45" s="28">
        <f t="shared" si="6"/>
        <v>262.60000000000002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s="5" customFormat="1" x14ac:dyDescent="0.25">
      <c r="A46" s="27" t="s">
        <v>44</v>
      </c>
      <c r="B46" s="14" t="s">
        <v>53</v>
      </c>
      <c r="C46" s="15" t="s">
        <v>17</v>
      </c>
      <c r="D46" s="15">
        <v>1</v>
      </c>
      <c r="E46" s="17">
        <v>526.45000000000005</v>
      </c>
      <c r="F46" s="28">
        <f t="shared" si="6"/>
        <v>526.45000000000005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s="5" customFormat="1" x14ac:dyDescent="0.25">
      <c r="A47" s="64" t="s">
        <v>142</v>
      </c>
      <c r="B47" s="14" t="s">
        <v>54</v>
      </c>
      <c r="C47" s="15" t="s">
        <v>17</v>
      </c>
      <c r="D47" s="15">
        <v>1</v>
      </c>
      <c r="E47" s="17">
        <v>1061.19</v>
      </c>
      <c r="F47" s="28">
        <f t="shared" si="6"/>
        <v>1061.19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s="5" customFormat="1" x14ac:dyDescent="0.25">
      <c r="A48" s="64" t="s">
        <v>123</v>
      </c>
      <c r="B48" s="63" t="s">
        <v>124</v>
      </c>
      <c r="C48" s="15" t="s">
        <v>17</v>
      </c>
      <c r="D48" s="15">
        <v>2</v>
      </c>
      <c r="E48" s="17">
        <v>1582</v>
      </c>
      <c r="F48" s="28">
        <f t="shared" si="6"/>
        <v>3164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s="5" customFormat="1" x14ac:dyDescent="0.25">
      <c r="A49" s="64" t="s">
        <v>125</v>
      </c>
      <c r="B49" s="63" t="s">
        <v>126</v>
      </c>
      <c r="C49" s="15" t="s">
        <v>17</v>
      </c>
      <c r="D49" s="15">
        <v>1</v>
      </c>
      <c r="E49" s="17">
        <v>42163.77</v>
      </c>
      <c r="F49" s="28">
        <f t="shared" si="6"/>
        <v>42163.77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s="4" customFormat="1" x14ac:dyDescent="0.25">
      <c r="A50" s="27" t="s">
        <v>45</v>
      </c>
      <c r="B50" s="14" t="s">
        <v>55</v>
      </c>
      <c r="C50" s="15" t="s">
        <v>17</v>
      </c>
      <c r="D50" s="15">
        <v>1</v>
      </c>
      <c r="E50" s="17">
        <v>44916.32</v>
      </c>
      <c r="F50" s="28">
        <f t="shared" si="6"/>
        <v>44916.32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s="5" customFormat="1" x14ac:dyDescent="0.25">
      <c r="A51" s="64" t="s">
        <v>143</v>
      </c>
      <c r="B51" s="63" t="s">
        <v>56</v>
      </c>
      <c r="C51" s="15" t="s">
        <v>18</v>
      </c>
      <c r="D51" s="15">
        <v>3</v>
      </c>
      <c r="E51" s="17">
        <v>1048.43</v>
      </c>
      <c r="F51" s="28">
        <f t="shared" si="6"/>
        <v>3145.29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s="5" customFormat="1" x14ac:dyDescent="0.25">
      <c r="A52" s="64" t="s">
        <v>127</v>
      </c>
      <c r="B52" s="63" t="s">
        <v>144</v>
      </c>
      <c r="C52" s="15" t="s">
        <v>18</v>
      </c>
      <c r="D52" s="15">
        <v>5</v>
      </c>
      <c r="E52" s="17">
        <v>1774.33</v>
      </c>
      <c r="F52" s="28">
        <f t="shared" si="6"/>
        <v>8871.65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s="5" customFormat="1" x14ac:dyDescent="0.25">
      <c r="A53" s="64" t="s">
        <v>127</v>
      </c>
      <c r="B53" s="63" t="s">
        <v>145</v>
      </c>
      <c r="C53" s="15" t="s">
        <v>18</v>
      </c>
      <c r="D53" s="15">
        <v>2</v>
      </c>
      <c r="E53" s="17">
        <v>1774.33</v>
      </c>
      <c r="F53" s="28">
        <f t="shared" si="6"/>
        <v>3548.66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43" s="5" customFormat="1" x14ac:dyDescent="0.25">
      <c r="A54" s="64" t="s">
        <v>128</v>
      </c>
      <c r="B54" s="63" t="s">
        <v>129</v>
      </c>
      <c r="C54" s="15" t="s">
        <v>17</v>
      </c>
      <c r="D54" s="15">
        <v>4</v>
      </c>
      <c r="E54" s="17">
        <v>167.29</v>
      </c>
      <c r="F54" s="28">
        <f t="shared" si="6"/>
        <v>669.16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s="5" customFormat="1" x14ac:dyDescent="0.25">
      <c r="A55" s="64" t="s">
        <v>130</v>
      </c>
      <c r="B55" s="63" t="s">
        <v>131</v>
      </c>
      <c r="C55" s="15" t="s">
        <v>17</v>
      </c>
      <c r="D55" s="15">
        <v>2</v>
      </c>
      <c r="E55" s="17">
        <v>211.97</v>
      </c>
      <c r="F55" s="28">
        <f t="shared" si="6"/>
        <v>423.94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s="5" customFormat="1" x14ac:dyDescent="0.25">
      <c r="A56" s="64" t="s">
        <v>132</v>
      </c>
      <c r="B56" s="63" t="s">
        <v>133</v>
      </c>
      <c r="C56" s="15" t="s">
        <v>18</v>
      </c>
      <c r="D56" s="15">
        <v>4</v>
      </c>
      <c r="E56" s="17">
        <v>788.16</v>
      </c>
      <c r="F56" s="28">
        <f t="shared" si="6"/>
        <v>3152.64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s="4" customFormat="1" x14ac:dyDescent="0.25">
      <c r="A57" s="64" t="s">
        <v>134</v>
      </c>
      <c r="B57" s="63" t="s">
        <v>135</v>
      </c>
      <c r="C57" s="15" t="s">
        <v>18</v>
      </c>
      <c r="D57" s="15">
        <v>4</v>
      </c>
      <c r="E57" s="17">
        <v>592.13</v>
      </c>
      <c r="F57" s="28">
        <f t="shared" si="6"/>
        <v>2368.52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43" s="5" customFormat="1" x14ac:dyDescent="0.25">
      <c r="A58" s="64" t="s">
        <v>136</v>
      </c>
      <c r="B58" s="63" t="s">
        <v>137</v>
      </c>
      <c r="C58" s="15" t="s">
        <v>18</v>
      </c>
      <c r="D58" s="15">
        <v>2</v>
      </c>
      <c r="E58" s="17">
        <v>819.07</v>
      </c>
      <c r="F58" s="28">
        <f t="shared" si="6"/>
        <v>1638.14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s="5" customFormat="1" x14ac:dyDescent="0.25">
      <c r="A59" s="27" t="s">
        <v>46</v>
      </c>
      <c r="B59" s="14" t="s">
        <v>57</v>
      </c>
      <c r="C59" s="15" t="s">
        <v>18</v>
      </c>
      <c r="D59" s="15">
        <v>1</v>
      </c>
      <c r="E59" s="17">
        <v>4117.21</v>
      </c>
      <c r="F59" s="28">
        <f t="shared" si="6"/>
        <v>4117.21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s="5" customFormat="1" x14ac:dyDescent="0.25">
      <c r="A60" s="64" t="s">
        <v>138</v>
      </c>
      <c r="B60" s="14" t="s">
        <v>139</v>
      </c>
      <c r="C60" s="15" t="s">
        <v>18</v>
      </c>
      <c r="D60" s="29">
        <v>1</v>
      </c>
      <c r="E60" s="30">
        <v>29507</v>
      </c>
      <c r="F60" s="31">
        <f t="shared" si="6"/>
        <v>29507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s="5" customFormat="1" x14ac:dyDescent="0.25">
      <c r="A61" s="32" t="s">
        <v>60</v>
      </c>
      <c r="B61" s="14" t="s">
        <v>61</v>
      </c>
      <c r="C61" s="15" t="s">
        <v>17</v>
      </c>
      <c r="D61" s="15">
        <v>1</v>
      </c>
      <c r="E61" s="17">
        <v>502.83</v>
      </c>
      <c r="F61" s="33">
        <f t="shared" si="6"/>
        <v>502.83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s="5" customFormat="1" x14ac:dyDescent="0.25">
      <c r="A62" s="65" t="s">
        <v>140</v>
      </c>
      <c r="B62" s="14" t="s">
        <v>141</v>
      </c>
      <c r="C62" s="15" t="s">
        <v>17</v>
      </c>
      <c r="D62" s="15">
        <v>4</v>
      </c>
      <c r="E62" s="17">
        <v>3187.25</v>
      </c>
      <c r="F62" s="33">
        <f t="shared" si="6"/>
        <v>12749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s="5" customFormat="1" ht="12.6" thickBot="1" x14ac:dyDescent="0.3">
      <c r="A63" s="34"/>
      <c r="B63" s="35"/>
      <c r="C63" s="77" t="s">
        <v>63</v>
      </c>
      <c r="D63" s="77"/>
      <c r="E63" s="77"/>
      <c r="F63" s="66">
        <f>SUM(F40:F62)</f>
        <v>192726.14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 s="3" customFormat="1" ht="22.95" customHeight="1" thickBot="1" x14ac:dyDescent="0.3">
      <c r="A64" s="36"/>
      <c r="B64" s="37"/>
      <c r="C64" s="68" t="s">
        <v>21</v>
      </c>
      <c r="D64" s="68"/>
      <c r="E64" s="68"/>
      <c r="F64" s="38">
        <f>SUM(F38+F63)</f>
        <v>305219.37673999998</v>
      </c>
    </row>
    <row r="65" spans="1:6" s="3" customFormat="1" ht="13.2" thickTop="1" thickBot="1" x14ac:dyDescent="0.3">
      <c r="A65" s="7" t="s">
        <v>6</v>
      </c>
      <c r="B65" s="8" t="s">
        <v>85</v>
      </c>
      <c r="C65" s="9" t="s">
        <v>91</v>
      </c>
      <c r="D65" s="39">
        <v>0.12</v>
      </c>
      <c r="E65" s="40"/>
      <c r="F65" s="41">
        <f>F64*D65</f>
        <v>36626.325208799994</v>
      </c>
    </row>
    <row r="66" spans="1:6" s="3" customFormat="1" ht="12.6" thickBot="1" x14ac:dyDescent="0.3">
      <c r="A66" s="42" t="s">
        <v>13</v>
      </c>
      <c r="B66" s="43" t="s">
        <v>86</v>
      </c>
      <c r="C66" s="44" t="s">
        <v>91</v>
      </c>
      <c r="D66" s="45">
        <v>0.15</v>
      </c>
      <c r="E66" s="46"/>
      <c r="F66" s="47">
        <f>(F64+F65)*D66</f>
        <v>51276.85529231999</v>
      </c>
    </row>
    <row r="67" spans="1:6" ht="12.6" thickTop="1" x14ac:dyDescent="0.25">
      <c r="A67" s="48"/>
      <c r="B67" s="23"/>
      <c r="C67" s="49"/>
      <c r="D67" s="49"/>
      <c r="E67" s="49"/>
      <c r="F67" s="50"/>
    </row>
    <row r="68" spans="1:6" ht="20.100000000000001" customHeight="1" thickBot="1" x14ac:dyDescent="0.3">
      <c r="A68" s="48"/>
      <c r="B68" s="23"/>
      <c r="C68" s="67" t="s">
        <v>20</v>
      </c>
      <c r="D68" s="67"/>
      <c r="E68" s="67"/>
      <c r="F68" s="38">
        <f>SUM(F64:F66)</f>
        <v>393122.55724111991</v>
      </c>
    </row>
    <row r="69" spans="1:6" ht="12.75" customHeight="1" thickBot="1" x14ac:dyDescent="0.3">
      <c r="A69" s="51" t="s">
        <v>14</v>
      </c>
      <c r="B69" s="52" t="s">
        <v>23</v>
      </c>
      <c r="C69" s="53" t="s">
        <v>91</v>
      </c>
      <c r="D69" s="54">
        <v>0.15</v>
      </c>
      <c r="E69" s="55"/>
      <c r="F69" s="41">
        <f>F68*D69</f>
        <v>58968.383586167984</v>
      </c>
    </row>
    <row r="70" spans="1:6" ht="28.2" customHeight="1" thickBot="1" x14ac:dyDescent="0.3">
      <c r="A70" s="36"/>
      <c r="B70" s="56"/>
      <c r="C70" s="69" t="s">
        <v>22</v>
      </c>
      <c r="D70" s="69"/>
      <c r="E70" s="69"/>
      <c r="F70" s="57">
        <f>SUM(F67:F69)</f>
        <v>452090.94082728791</v>
      </c>
    </row>
    <row r="71" spans="1:6" ht="12.6" thickTop="1" x14ac:dyDescent="0.25">
      <c r="A71" s="58" t="s">
        <v>64</v>
      </c>
    </row>
  </sheetData>
  <mergeCells count="7">
    <mergeCell ref="C68:E68"/>
    <mergeCell ref="C64:E64"/>
    <mergeCell ref="C70:E70"/>
    <mergeCell ref="A2:F2"/>
    <mergeCell ref="A39:F39"/>
    <mergeCell ref="C38:E38"/>
    <mergeCell ref="C63:E63"/>
  </mergeCells>
  <printOptions horizontalCentered="1"/>
  <pageMargins left="0.25" right="0.25" top="1.25" bottom="0.25" header="0.3" footer="0"/>
  <pageSetup scale="70" orientation="portrait" r:id="rId1"/>
  <headerFooter scaleWithDoc="0" alignWithMargins="0">
    <oddHeader>&amp;L&amp;D&amp;C&amp;"-,Bold"&amp;16PROJECT COST ESTIMATE&amp;12
GEDDIE ROAD AND SR 20
INTERSECTION IMPROVEMENTS&amp;R&amp;P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PBS&amp;J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24244</dc:creator>
  <cp:lastModifiedBy>Don Tobin</cp:lastModifiedBy>
  <cp:lastPrinted>2015-09-29T19:27:00Z</cp:lastPrinted>
  <dcterms:created xsi:type="dcterms:W3CDTF">2010-02-02T20:09:14Z</dcterms:created>
  <dcterms:modified xsi:type="dcterms:W3CDTF">2015-10-08T13:01:41Z</dcterms:modified>
</cp:coreProperties>
</file>