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2760" windowHeight="17730" activeTab="0"/>
  </bookViews>
  <sheets>
    <sheet name="ARP Bid Form" sheetId="1" r:id="rId1"/>
    <sheet name="Sheet1" sheetId="2" r:id="rId2"/>
  </sheets>
  <definedNames>
    <definedName name="_xlnm.Print_Area" localSheetId="0">'ARP Bid Form'!$B$1:$L$139</definedName>
    <definedName name="_xlnm.Print_Titles" localSheetId="0">'ARP Bid Form'!$1:$2</definedName>
  </definedNames>
  <calcPr fullCalcOnLoad="1"/>
</workbook>
</file>

<file path=xl/sharedStrings.xml><?xml version="1.0" encoding="utf-8"?>
<sst xmlns="http://schemas.openxmlformats.org/spreadsheetml/2006/main" count="333" uniqueCount="225">
  <si>
    <t>UNIT</t>
  </si>
  <si>
    <t>COST</t>
  </si>
  <si>
    <t xml:space="preserve">  </t>
  </si>
  <si>
    <t xml:space="preserve"> DESCRIPTION </t>
  </si>
  <si>
    <t>TOTAL</t>
  </si>
  <si>
    <t>A.</t>
  </si>
  <si>
    <t>B.</t>
  </si>
  <si>
    <t>C.</t>
  </si>
  <si>
    <t>D.</t>
  </si>
  <si>
    <t>E.</t>
  </si>
  <si>
    <t>Site Furnishings</t>
  </si>
  <si>
    <t>QTY</t>
  </si>
  <si>
    <t>Site Preparation and Earthwork Subtotal:</t>
  </si>
  <si>
    <t>Site Preparation and Earthwork</t>
  </si>
  <si>
    <t>Site Furnishings Subtotal:</t>
  </si>
  <si>
    <t>Leon County, Florida</t>
  </si>
  <si>
    <t>Buildings and Structures</t>
  </si>
  <si>
    <t>Buildings and Structures Subtotal:</t>
  </si>
  <si>
    <t>SF</t>
  </si>
  <si>
    <t>LF</t>
  </si>
  <si>
    <t>EA</t>
  </si>
  <si>
    <t>Demolition, Clearing and Grubbing, Site Cleanup</t>
  </si>
  <si>
    <t>LS</t>
  </si>
  <si>
    <t>SY</t>
  </si>
  <si>
    <t>4" Concrete (Sidewalk)</t>
  </si>
  <si>
    <t>Stormwater Structure - Ditch Bottom Inlet, Type C (&lt;10')</t>
  </si>
  <si>
    <t>Utilities</t>
  </si>
  <si>
    <t>Water System - Fire Hydrant Assembly</t>
  </si>
  <si>
    <t>Sanitary Sewer - 2" Forcemain</t>
  </si>
  <si>
    <t>Sanitary Sewer - 4" PVC</t>
  </si>
  <si>
    <t>Restroom / Event Operations / Staff Building</t>
  </si>
  <si>
    <t>Sanitary Sewer - Pump Station</t>
  </si>
  <si>
    <t>6" Concrete (ADA Parking)</t>
  </si>
  <si>
    <t>Apalachee Regional Park Cross Country Facility</t>
  </si>
  <si>
    <t>Embankment</t>
  </si>
  <si>
    <t>Excavation</t>
  </si>
  <si>
    <t>CY</t>
  </si>
  <si>
    <t>Tree -Myrica cerifera / Wax Myrtle</t>
  </si>
  <si>
    <t>Tree - Sabal palmetto / Cabbage Palm</t>
  </si>
  <si>
    <t>Tree - Ulmus parvifolia `Drake` / Drake Elm</t>
  </si>
  <si>
    <t>Shrub - Ilex vomitoria `Nana` / Dwarf Yaupon Holly</t>
  </si>
  <si>
    <t>Shrub - Podocarpus macrophyllus `Dwarf Pringles` / Dwarf Podocarpus</t>
  </si>
  <si>
    <t>Shrub - Rhaphiolepis indica / Indian Hawthorn</t>
  </si>
  <si>
    <t>Shrub - Serenoa repens `Cinerea` / Silver Saw Palmetto</t>
  </si>
  <si>
    <t>Shrub  - Muhlenbergia capillaris / Pink Muhly</t>
  </si>
  <si>
    <t>Shrub - Lantana camara `New Gold` / New Gold Lantana</t>
  </si>
  <si>
    <t>Shrub - Spartina bakeri / Sand Cord Grass</t>
  </si>
  <si>
    <t>Shrub - Tripsacum floridanum / Dwarf Fakahatchee Grass</t>
  </si>
  <si>
    <t>Ground Cover - Zoysia japonica `Empire` / Empire Zoysia</t>
  </si>
  <si>
    <t>Ground Cover - Dietes vegeta / African Iris</t>
  </si>
  <si>
    <t>Ground Cover - Dianella tasmanica `Variegata` / Variegated Flax Lily</t>
  </si>
  <si>
    <t>Ground Cover - Iris virginica / Blue Flag Iris</t>
  </si>
  <si>
    <t>Ground Cover - Tulbaghia violacea / Society Garlic</t>
  </si>
  <si>
    <t>6" Aggregate (Gravel Sidewalk - 2" crushed shell, 4" Limerock Base)</t>
  </si>
  <si>
    <t>Tree - Malus x `Profusion` / Profusion Crab Apple</t>
  </si>
  <si>
    <t>18" pipe</t>
  </si>
  <si>
    <t>8"</t>
  </si>
  <si>
    <t>0440  1 50</t>
  </si>
  <si>
    <t>0440 73  2</t>
  </si>
  <si>
    <t>6" Underdrain Type V</t>
  </si>
  <si>
    <t>0425  1531</t>
  </si>
  <si>
    <t>Stormwater Pipes - 24" Optional Mat. Round SD</t>
  </si>
  <si>
    <t>Stormwater Pipes - 18" Optional Mat. Round SD</t>
  </si>
  <si>
    <t>0522  2</t>
  </si>
  <si>
    <t>25' Height Aluminum Flag Pole</t>
  </si>
  <si>
    <t>Bike Repair Station</t>
  </si>
  <si>
    <t>Benches</t>
  </si>
  <si>
    <t xml:space="preserve">Litter Receptacle </t>
  </si>
  <si>
    <t>Scenic Overlook #5 - 6'x12' Pervious Paver Pad</t>
  </si>
  <si>
    <t>Scenic Overlook #5 - 6" Concrete Ribbon Curb</t>
  </si>
  <si>
    <t>Landscape &amp; Irrigation</t>
  </si>
  <si>
    <t>Landscape &amp; Irrigation Subtotal:</t>
  </si>
  <si>
    <t>Utilities Subtotal:</t>
  </si>
  <si>
    <t>Stormwater Pipes - 12" HDPE</t>
  </si>
  <si>
    <t>Stormwater Pipes - 15" Optional Mat. Round SD</t>
  </si>
  <si>
    <t>Stormwater Structure - Manhole Type P7</t>
  </si>
  <si>
    <t>Water System - 1" PVC</t>
  </si>
  <si>
    <t>Water System - 3/4" RPZ and Hose Bibb</t>
  </si>
  <si>
    <t>Bike Rack</t>
  </si>
  <si>
    <t>2-inch Communications Conduit</t>
  </si>
  <si>
    <t>Water System - 3" Double Check Valve Assembly</t>
  </si>
  <si>
    <t>Water System - 3" PVC</t>
  </si>
  <si>
    <t>Water System - 8" PVC</t>
  </si>
  <si>
    <t>Water System - 8" Double Detector Check Valve Assembly</t>
  </si>
  <si>
    <t>Water System - 8" Gate Valve</t>
  </si>
  <si>
    <t>Tree - Quercus virginiana / Southern Live Oak - 2" Caliper</t>
  </si>
  <si>
    <t>Tree - Ilex opaca / American Holly - 2" Caliper</t>
  </si>
  <si>
    <t>Tree- Ilex attenuata 'East Palatka'/ East Palatka Holly - 2" Caliper</t>
  </si>
  <si>
    <t>Tree - Juniperus silicicola / Southern Red Cedar - 2" Caliper</t>
  </si>
  <si>
    <t>Tree- Magnolia grandiflora / Southern Magnolia - 2" Caliper</t>
  </si>
  <si>
    <t>Tree - Pinus palustris / Longleaf Pine - 2" Caliper</t>
  </si>
  <si>
    <t>Shrub - Rhododendron indica 'Formosa' / Formosa Azalea</t>
  </si>
  <si>
    <t>Shrub - Rhododendron indicum 'Mrs. G.G. Gerbing' / Mrs. G.G. Gerbing Azalea</t>
  </si>
  <si>
    <t>Finish Line Structure</t>
  </si>
  <si>
    <t>2-inch Communications Conduit (additional, same trench) Bid Alternate</t>
  </si>
  <si>
    <t>8" French Drain</t>
  </si>
  <si>
    <t xml:space="preserve">Stormwater Structure - Ditch Bottom Inlet, Type D (&lt;10') </t>
  </si>
  <si>
    <t>426  1541</t>
  </si>
  <si>
    <t>425 2 41</t>
  </si>
  <si>
    <t>10" Outlet Pipe from filter</t>
  </si>
  <si>
    <t>TN</t>
  </si>
  <si>
    <t>530 3 4</t>
  </si>
  <si>
    <t xml:space="preserve">Riprap  </t>
  </si>
  <si>
    <t>531 3 4</t>
  </si>
  <si>
    <t>Riprap with grout</t>
  </si>
  <si>
    <t>160 4</t>
  </si>
  <si>
    <t>Gravel Sidewalk &amp; Trail - Optional Base Group 2</t>
  </si>
  <si>
    <t>104 15</t>
  </si>
  <si>
    <t>Construction Entrance</t>
  </si>
  <si>
    <t>Sediment Barrier</t>
  </si>
  <si>
    <t>104 7</t>
  </si>
  <si>
    <t>Sediment Basin</t>
  </si>
  <si>
    <t>104 10 3</t>
  </si>
  <si>
    <t>Inlet Protection System</t>
  </si>
  <si>
    <t>104 18</t>
  </si>
  <si>
    <t>Staked Turbidity Barrier</t>
  </si>
  <si>
    <t>104 12</t>
  </si>
  <si>
    <t>0101 01</t>
  </si>
  <si>
    <t>0110 1 1</t>
  </si>
  <si>
    <t>0120 1</t>
  </si>
  <si>
    <t>0120 6</t>
  </si>
  <si>
    <t>Wheel stops</t>
  </si>
  <si>
    <t>SP 101</t>
  </si>
  <si>
    <t xml:space="preserve">FDOT Pay Item No. </t>
  </si>
  <si>
    <t>Special Pay Item No.</t>
  </si>
  <si>
    <t>SP 102</t>
  </si>
  <si>
    <t>SP 103</t>
  </si>
  <si>
    <t>SP UT1</t>
  </si>
  <si>
    <t>SP UT2</t>
  </si>
  <si>
    <t>SP UT3</t>
  </si>
  <si>
    <t>SP UT4</t>
  </si>
  <si>
    <t>SP UT5</t>
  </si>
  <si>
    <t>SP UT6</t>
  </si>
  <si>
    <t>SP UT7</t>
  </si>
  <si>
    <t>SP UT8</t>
  </si>
  <si>
    <t>SP UT9</t>
  </si>
  <si>
    <t>SP UT10</t>
  </si>
  <si>
    <t>SP UT11</t>
  </si>
  <si>
    <t>SP UT12</t>
  </si>
  <si>
    <t>SP UT13</t>
  </si>
  <si>
    <t>SP UT14</t>
  </si>
  <si>
    <t>SP UT15</t>
  </si>
  <si>
    <t>Mitered End Section, 18"</t>
  </si>
  <si>
    <t>Mitered End Section, 24"</t>
  </si>
  <si>
    <t>Stormwater Structure - Yard Drains</t>
  </si>
  <si>
    <t>SP 104</t>
  </si>
  <si>
    <t>520 2101</t>
  </si>
  <si>
    <t>Awards Stage</t>
  </si>
  <si>
    <t>Ground Cover - Erenochloa ophiuroides / Centipede Sod</t>
  </si>
  <si>
    <t>329300A</t>
  </si>
  <si>
    <t>329300C</t>
  </si>
  <si>
    <t>329300D</t>
  </si>
  <si>
    <t>329300E</t>
  </si>
  <si>
    <t>329300F</t>
  </si>
  <si>
    <t>329300G</t>
  </si>
  <si>
    <t>329300H</t>
  </si>
  <si>
    <t>329300I</t>
  </si>
  <si>
    <t>329300J</t>
  </si>
  <si>
    <t>329300K</t>
  </si>
  <si>
    <t>329300L</t>
  </si>
  <si>
    <t>329300M</t>
  </si>
  <si>
    <t>329300N</t>
  </si>
  <si>
    <t>329300O</t>
  </si>
  <si>
    <t>329300P</t>
  </si>
  <si>
    <t>329300Q</t>
  </si>
  <si>
    <t>329300R</t>
  </si>
  <si>
    <t>329300S</t>
  </si>
  <si>
    <t>329300T</t>
  </si>
  <si>
    <t>329300U</t>
  </si>
  <si>
    <t>329300V</t>
  </si>
  <si>
    <t>329300W</t>
  </si>
  <si>
    <t>329300X</t>
  </si>
  <si>
    <t>329300Y</t>
  </si>
  <si>
    <t>329300Z</t>
  </si>
  <si>
    <t>329300AA</t>
  </si>
  <si>
    <t>328400A</t>
  </si>
  <si>
    <t>8-ft Tall Wood Privacy Fence</t>
  </si>
  <si>
    <t>SP 105</t>
  </si>
  <si>
    <t>Site Electrical</t>
  </si>
  <si>
    <t>SP 106</t>
  </si>
  <si>
    <t>Optional Base, Base Group 4, (6" Limerock LBR 100)</t>
  </si>
  <si>
    <t>Superpave Asphaltic Conc, Traffic A (Type SP-9.5) 1"</t>
  </si>
  <si>
    <t>Superpave Asphaltic Conc, Traffic A (Type SP-12.5) 1.5"</t>
  </si>
  <si>
    <t>0334 1 11</t>
  </si>
  <si>
    <t>323300A</t>
  </si>
  <si>
    <t>323300B</t>
  </si>
  <si>
    <t>323300C</t>
  </si>
  <si>
    <t>323300D</t>
  </si>
  <si>
    <t>323300E</t>
  </si>
  <si>
    <t>BID FORM</t>
  </si>
  <si>
    <t>F.</t>
  </si>
  <si>
    <t>Water System - 8" Tap, Fire (Allowance)</t>
  </si>
  <si>
    <t>Solar Package</t>
  </si>
  <si>
    <t>1. See requirements for mulch as set forth in 329300 Plants of the specifications.</t>
  </si>
  <si>
    <t>2. Seventy-five (75) percent of the total contract amount for landscape will be paid during the installation period for work completed and accepted.  Twenty-five (25) percent of the total contract amount for landscape will be paid quarterly over the duration of the warranty and maintenance period as set forth in the contract documents.  Contractor will submit self-certified quarterly inspection reports to Leon County at a date and time to be agreed upon following commencement of construction but prior to final acceptance.  See 329300 Plants of the specifications for the quarterly inspection report. A daily deduction of 0.0333% of the total contract amount for landscape will be assessed and forfeited if full compliance with the contract documents is not achieved.  The daily deduction will continue until full compliance with the contract documents is achieved to Leon County's satisfaction.</t>
  </si>
  <si>
    <t>3. Leon County shall be responsible for payment of the water utility usage for irrigation during the warranty and maintenance period. Contractor will be responsible for maintenance and operation of the irrigation system and associated components during the warranty and maintenance period.</t>
  </si>
  <si>
    <t>Pay Item Notes:</t>
  </si>
  <si>
    <t>4. After final acceptance,  no irrigation or watering shall be required for those areas set forth as 'Buffer' or 'Centipede Sod' in the contract documents.</t>
  </si>
  <si>
    <t>6" Concrete (Sidewalk)</t>
  </si>
  <si>
    <t>0522  1</t>
  </si>
  <si>
    <t xml:space="preserve">Mobilization </t>
  </si>
  <si>
    <t>Bid Alternate 1</t>
  </si>
  <si>
    <t>Bid Alternate 2</t>
  </si>
  <si>
    <t>Bid Alternate 3</t>
  </si>
  <si>
    <t>Scenic Overlook #2 - Wooden Pier</t>
  </si>
  <si>
    <t>Scenic Overlook #3 - Wooden Pier</t>
  </si>
  <si>
    <t>Scenic Overlook #4 - Wooden Pier</t>
  </si>
  <si>
    <t>Water System - 3" Tap and Connection, Potable (Allowance)</t>
  </si>
  <si>
    <t>G.</t>
  </si>
  <si>
    <t>H.</t>
  </si>
  <si>
    <t>Water System - Yard Hydrant Assembly</t>
  </si>
  <si>
    <t>Mobilization Alternate 1</t>
  </si>
  <si>
    <t>Mobilization Alternate 2</t>
  </si>
  <si>
    <t>Gravel Road - Optional Base Group 4 (6" Limerock LBR 100)</t>
  </si>
  <si>
    <t>12" Type B Stabilization (Pavement Patch)</t>
  </si>
  <si>
    <t>12" Type B Stabilization (Gravel Road)</t>
  </si>
  <si>
    <t>SP UT16</t>
  </si>
  <si>
    <t>Water System - 1" RPZ (Irrigation)</t>
  </si>
  <si>
    <t>Total Base Bid Price</t>
  </si>
  <si>
    <t>Total Alternate 1 Bid Price</t>
  </si>
  <si>
    <t>Total Alternate 2 Bid Price</t>
  </si>
  <si>
    <t>Total Alternate 3 Bid Price</t>
  </si>
  <si>
    <t>Temporary System / Hand Watering (Centipede Sod and Buffer Plantings)</t>
  </si>
  <si>
    <t>328400B</t>
  </si>
  <si>
    <t>Irrigation- Permanent Systen (See Plans) (Excludes irrigation for Centipede Sod and Buffer plants)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</si>
</sst>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Red]&quot;$&quot;#,##0.00"/>
    <numFmt numFmtId="173" formatCode="&quot;$&quot;#,##0;[Red]&quot;$&quot;#,##0"/>
    <numFmt numFmtId="174" formatCode="0.0"/>
    <numFmt numFmtId="175" formatCode="&quot;$&quot;#,##0.00"/>
    <numFmt numFmtId="176" formatCode="#,##0.0"/>
    <numFmt numFmtId="177" formatCode="&quot;$&quot;#,##0"/>
    <numFmt numFmtId="178" formatCode="mmmm\ d\,\ yyyy"/>
    <numFmt numFmtId="179" formatCode="#,##0.00;[Red]#,##0.00"/>
    <numFmt numFmtId="180" formatCode="&quot;$&quot;#,##0.0;[Red]&quot;$&quot;#,##0.0"/>
    <numFmt numFmtId="181" formatCode="&quot;$&quot;#,##0.0"/>
    <numFmt numFmtId="182" formatCode="d\-mmm\-yyyy"/>
    <numFmt numFmtId="183" formatCode="&quot;Yes&quot;;&quot;Yes&quot;;&quot;No&quot;"/>
    <numFmt numFmtId="184" formatCode="&quot;True&quot;;&quot;True&quot;;&quot;False&quot;"/>
    <numFmt numFmtId="185" formatCode="&quot;On&quot;;&quot;On&quot;;&quot;Off&quot;"/>
    <numFmt numFmtId="186" formatCode="[$-409]dddd\,\ mmmm\ dd\,\ yyyy"/>
    <numFmt numFmtId="187" formatCode="[$-409]h:mm:ss\ AM/PM"/>
    <numFmt numFmtId="188" formatCode="[$€-2]\ #,##0.00_);[Red]\([$€-2]\ #,##0.00\)"/>
    <numFmt numFmtId="189" formatCode="[$-409]mmmm\ d\,\ yyyy;@"/>
    <numFmt numFmtId="190" formatCode="[$-409]dddd\,\ mmmm\ d\,\ yyyy"/>
    <numFmt numFmtId="191" formatCode="[$-409]mmmmm\-yy;@"/>
    <numFmt numFmtId="192" formatCode="&quot;$&quot;#,##0.000;[Red]&quot;$&quot;#,##0.000"/>
    <numFmt numFmtId="193" formatCode="\$#,##0_);&quot;($&quot;#,##0\)"/>
    <numFmt numFmtId="194" formatCode="\$#,##0.00;[Red]\$#,##0.00"/>
  </numFmts>
  <fonts count="60">
    <font>
      <sz val="10"/>
      <name val="Arial"/>
      <family val="0"/>
    </font>
    <font>
      <sz val="11"/>
      <name val="Arial"/>
      <family val="2"/>
    </font>
    <font>
      <b/>
      <sz val="12"/>
      <name val="Arial"/>
      <family val="2"/>
    </font>
    <font>
      <sz val="12"/>
      <name val="Arial"/>
      <family val="2"/>
    </font>
    <font>
      <sz val="9.5"/>
      <name val="Arial"/>
      <family val="2"/>
    </font>
    <font>
      <b/>
      <sz val="9.5"/>
      <name val="Arial"/>
      <family val="2"/>
    </font>
    <font>
      <b/>
      <sz val="12"/>
      <color indexed="9"/>
      <name val="Arial"/>
      <family val="2"/>
    </font>
    <font>
      <sz val="12"/>
      <color indexed="9"/>
      <name val="Arial"/>
      <family val="2"/>
    </font>
    <font>
      <b/>
      <sz val="14"/>
      <name val="Arial"/>
      <family val="2"/>
    </font>
    <font>
      <b/>
      <sz val="18"/>
      <name val="Arial"/>
      <family val="2"/>
    </font>
    <font>
      <u val="single"/>
      <sz val="10"/>
      <color indexed="12"/>
      <name val="Arial"/>
      <family val="2"/>
    </font>
    <font>
      <u val="single"/>
      <sz val="10"/>
      <color indexed="36"/>
      <name val="Arial"/>
      <family val="2"/>
    </font>
    <font>
      <b/>
      <sz val="10"/>
      <name val="Arial"/>
      <family val="2"/>
    </font>
    <font>
      <b/>
      <u val="single"/>
      <sz val="12"/>
      <name val="Arial"/>
      <family val="2"/>
    </font>
    <font>
      <b/>
      <sz val="11"/>
      <name val="Arial"/>
      <family val="2"/>
    </font>
    <font>
      <i/>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10"/>
      <name val="Arial"/>
      <family val="2"/>
    </font>
    <font>
      <b/>
      <sz val="10"/>
      <color indexed="9"/>
      <name val="Arial"/>
      <family val="2"/>
    </font>
    <font>
      <sz val="11"/>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rgb="FFFF0000"/>
      <name val="Arial"/>
      <family val="2"/>
    </font>
    <font>
      <b/>
      <sz val="10"/>
      <color theme="0"/>
      <name val="Arial"/>
      <family val="2"/>
    </font>
    <font>
      <sz val="11"/>
      <color theme="1"/>
      <name val="Arial"/>
      <family val="2"/>
    </font>
    <font>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37"/>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medium"/>
      <right>
        <color indexed="63"/>
      </right>
      <top style="thin"/>
      <bottom style="thin"/>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thin"/>
      <bottom>
        <color indexed="63"/>
      </bottom>
    </border>
    <border>
      <left>
        <color indexed="63"/>
      </left>
      <right style="thin"/>
      <top style="thin"/>
      <bottom>
        <color indexed="63"/>
      </bottom>
    </border>
    <border>
      <left>
        <color indexed="63"/>
      </left>
      <right>
        <color indexed="63"/>
      </right>
      <top style="thin"/>
      <bottom style="medium"/>
    </border>
    <border>
      <left style="medium"/>
      <right>
        <color indexed="63"/>
      </right>
      <top style="medium"/>
      <bottom>
        <color indexed="63"/>
      </bottom>
    </border>
    <border>
      <left style="medium"/>
      <right>
        <color indexed="63"/>
      </right>
      <top>
        <color indexed="63"/>
      </top>
      <bottom style="thin"/>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6">
    <xf numFmtId="0" fontId="0" fillId="0" borderId="0" xfId="0" applyAlignment="1">
      <alignment/>
    </xf>
    <xf numFmtId="0" fontId="4" fillId="0" borderId="0" xfId="0" applyFont="1" applyAlignment="1">
      <alignment/>
    </xf>
    <xf numFmtId="0" fontId="3" fillId="0" borderId="0" xfId="0" applyFont="1" applyAlignment="1">
      <alignment/>
    </xf>
    <xf numFmtId="1" fontId="4" fillId="0" borderId="0" xfId="0" applyNumberFormat="1" applyFont="1" applyFill="1" applyAlignment="1">
      <alignment/>
    </xf>
    <xf numFmtId="0" fontId="0" fillId="0" borderId="0" xfId="0" applyFill="1" applyAlignment="1">
      <alignment/>
    </xf>
    <xf numFmtId="0" fontId="3" fillId="0" borderId="0" xfId="0" applyFont="1" applyAlignment="1">
      <alignment horizontal="center"/>
    </xf>
    <xf numFmtId="1" fontId="1" fillId="33" borderId="0" xfId="0" applyNumberFormat="1" applyFont="1" applyFill="1" applyAlignment="1">
      <alignment/>
    </xf>
    <xf numFmtId="1" fontId="5" fillId="33" borderId="0" xfId="0" applyNumberFormat="1" applyFont="1" applyFill="1" applyAlignment="1">
      <alignment/>
    </xf>
    <xf numFmtId="179" fontId="3" fillId="0" borderId="0" xfId="0" applyNumberFormat="1" applyFont="1" applyAlignment="1">
      <alignment horizontal="center"/>
    </xf>
    <xf numFmtId="172" fontId="3" fillId="0" borderId="0" xfId="0" applyNumberFormat="1" applyFont="1" applyFill="1" applyBorder="1" applyAlignment="1">
      <alignment horizontal="center"/>
    </xf>
    <xf numFmtId="172" fontId="3" fillId="0" borderId="0" xfId="0" applyNumberFormat="1" applyFont="1" applyAlignment="1">
      <alignment horizontal="center"/>
    </xf>
    <xf numFmtId="0" fontId="55" fillId="0" borderId="0" xfId="0" applyFont="1" applyAlignment="1">
      <alignment horizontal="left"/>
    </xf>
    <xf numFmtId="0" fontId="2" fillId="0" borderId="0" xfId="0" applyFont="1" applyAlignment="1">
      <alignment horizontal="center"/>
    </xf>
    <xf numFmtId="0" fontId="3" fillId="0" borderId="0" xfId="0" applyFont="1" applyFill="1" applyAlignment="1">
      <alignment/>
    </xf>
    <xf numFmtId="172" fontId="1" fillId="0" borderId="0" xfId="0" applyNumberFormat="1" applyFont="1" applyFill="1" applyBorder="1" applyAlignment="1">
      <alignment horizontal="center"/>
    </xf>
    <xf numFmtId="0" fontId="0" fillId="0" borderId="0" xfId="0" applyFont="1" applyAlignment="1">
      <alignment horizontal="left"/>
    </xf>
    <xf numFmtId="0" fontId="0" fillId="0" borderId="0" xfId="0" applyFont="1" applyAlignment="1">
      <alignment/>
    </xf>
    <xf numFmtId="172" fontId="56" fillId="0" borderId="0" xfId="0" applyNumberFormat="1" applyFont="1" applyFill="1" applyBorder="1" applyAlignment="1">
      <alignment horizontal="center"/>
    </xf>
    <xf numFmtId="0" fontId="55" fillId="0" borderId="0" xfId="0" applyFont="1" applyFill="1" applyAlignment="1">
      <alignment horizontal="left"/>
    </xf>
    <xf numFmtId="1" fontId="4" fillId="33" borderId="0" xfId="0" applyNumberFormat="1" applyFont="1" applyFill="1" applyAlignment="1">
      <alignment/>
    </xf>
    <xf numFmtId="0" fontId="57" fillId="0" borderId="0" xfId="59" applyFont="1">
      <alignment/>
      <protection/>
    </xf>
    <xf numFmtId="0" fontId="57" fillId="0" borderId="0" xfId="0" applyFont="1" applyAlignment="1">
      <alignment horizontal="right"/>
    </xf>
    <xf numFmtId="0" fontId="12" fillId="0" borderId="0" xfId="59" applyFont="1">
      <alignment/>
      <protection/>
    </xf>
    <xf numFmtId="0" fontId="0" fillId="0" borderId="0" xfId="0" applyFont="1" applyFill="1" applyAlignment="1">
      <alignment/>
    </xf>
    <xf numFmtId="172" fontId="2" fillId="13" borderId="0" xfId="0" applyNumberFormat="1" applyFont="1" applyFill="1" applyBorder="1" applyAlignment="1">
      <alignment horizontal="center"/>
    </xf>
    <xf numFmtId="0" fontId="0" fillId="0" borderId="0" xfId="59" applyFont="1" applyAlignment="1">
      <alignment horizontal="left"/>
      <protection/>
    </xf>
    <xf numFmtId="0" fontId="12" fillId="0" borderId="0" xfId="59" applyFont="1" applyAlignment="1">
      <alignment horizontal="left"/>
      <protection/>
    </xf>
    <xf numFmtId="0" fontId="12" fillId="0" borderId="0" xfId="0" applyFont="1" applyAlignment="1">
      <alignment horizontal="right"/>
    </xf>
    <xf numFmtId="174" fontId="13" fillId="0" borderId="0" xfId="0" applyNumberFormat="1" applyFont="1" applyFill="1" applyBorder="1" applyAlignment="1" applyProtection="1">
      <alignment horizontal="left"/>
      <protection locked="0"/>
    </xf>
    <xf numFmtId="0" fontId="3" fillId="0" borderId="0" xfId="0" applyFont="1" applyFill="1" applyBorder="1" applyAlignment="1">
      <alignment/>
    </xf>
    <xf numFmtId="179" fontId="6" fillId="34" borderId="0" xfId="0" applyNumberFormat="1" applyFont="1" applyFill="1" applyBorder="1" applyAlignment="1">
      <alignment horizontal="center"/>
    </xf>
    <xf numFmtId="0" fontId="0" fillId="35" borderId="0" xfId="0" applyFill="1" applyAlignment="1">
      <alignment/>
    </xf>
    <xf numFmtId="0" fontId="12" fillId="0" borderId="0" xfId="59" applyFont="1" applyBorder="1">
      <alignment/>
      <protection/>
    </xf>
    <xf numFmtId="0" fontId="4" fillId="0" borderId="0" xfId="0" applyFont="1" applyFill="1" applyBorder="1" applyAlignment="1">
      <alignment/>
    </xf>
    <xf numFmtId="1" fontId="4" fillId="35" borderId="0" xfId="0" applyNumberFormat="1" applyFont="1" applyFill="1" applyAlignment="1">
      <alignment/>
    </xf>
    <xf numFmtId="172" fontId="1" fillId="35" borderId="0" xfId="0" applyNumberFormat="1" applyFont="1" applyFill="1" applyBorder="1" applyAlignment="1">
      <alignment horizontal="center"/>
    </xf>
    <xf numFmtId="0" fontId="12" fillId="35" borderId="0" xfId="59" applyFont="1" applyFill="1">
      <alignment/>
      <protection/>
    </xf>
    <xf numFmtId="0" fontId="0" fillId="35" borderId="0" xfId="0" applyFont="1" applyFill="1" applyAlignment="1">
      <alignment/>
    </xf>
    <xf numFmtId="1" fontId="1" fillId="0" borderId="10" xfId="0" applyNumberFormat="1" applyFont="1" applyFill="1" applyBorder="1" applyAlignment="1" applyProtection="1">
      <alignment/>
      <protection/>
    </xf>
    <xf numFmtId="0" fontId="3" fillId="0" borderId="11" xfId="0" applyFont="1" applyFill="1" applyBorder="1" applyAlignment="1" applyProtection="1">
      <alignment/>
      <protection/>
    </xf>
    <xf numFmtId="0" fontId="3" fillId="0" borderId="12" xfId="0" applyFont="1" applyFill="1" applyBorder="1" applyAlignment="1" applyProtection="1">
      <alignment/>
      <protection/>
    </xf>
    <xf numFmtId="1" fontId="5" fillId="0" borderId="0" xfId="0" applyNumberFormat="1" applyFont="1" applyFill="1" applyBorder="1" applyAlignment="1" applyProtection="1">
      <alignment/>
      <protection/>
    </xf>
    <xf numFmtId="1" fontId="4" fillId="0" borderId="0" xfId="0" applyNumberFormat="1" applyFont="1" applyFill="1" applyBorder="1" applyAlignment="1" applyProtection="1">
      <alignment/>
      <protection/>
    </xf>
    <xf numFmtId="0" fontId="3" fillId="0" borderId="13" xfId="0" applyFont="1" applyFill="1" applyBorder="1" applyAlignment="1" applyProtection="1">
      <alignment/>
      <protection/>
    </xf>
    <xf numFmtId="0" fontId="3" fillId="0" borderId="14" xfId="0" applyFont="1" applyFill="1" applyBorder="1" applyAlignment="1" applyProtection="1">
      <alignment/>
      <protection/>
    </xf>
    <xf numFmtId="0" fontId="6" fillId="34" borderId="15" xfId="0" applyNumberFormat="1" applyFont="1" applyFill="1" applyBorder="1" applyAlignment="1" applyProtection="1">
      <alignment/>
      <protection/>
    </xf>
    <xf numFmtId="0" fontId="6" fillId="34" borderId="16" xfId="0" applyNumberFormat="1" applyFont="1" applyFill="1" applyBorder="1" applyAlignment="1" applyProtection="1">
      <alignment/>
      <protection/>
    </xf>
    <xf numFmtId="0" fontId="6" fillId="34" borderId="16" xfId="0" applyNumberFormat="1" applyFont="1" applyFill="1" applyBorder="1" applyAlignment="1" applyProtection="1">
      <alignment horizontal="center"/>
      <protection/>
    </xf>
    <xf numFmtId="3" fontId="6" fillId="34" borderId="16" xfId="0" applyNumberFormat="1" applyFont="1" applyFill="1" applyBorder="1" applyAlignment="1" applyProtection="1">
      <alignment horizontal="center"/>
      <protection/>
    </xf>
    <xf numFmtId="172" fontId="6" fillId="34" borderId="16" xfId="0" applyNumberFormat="1" applyFont="1" applyFill="1" applyBorder="1" applyAlignment="1" applyProtection="1">
      <alignment horizontal="center"/>
      <protection/>
    </xf>
    <xf numFmtId="179" fontId="6" fillId="34" borderId="17" xfId="0" applyNumberFormat="1" applyFont="1" applyFill="1" applyBorder="1" applyAlignment="1" applyProtection="1">
      <alignment horizontal="center"/>
      <protection/>
    </xf>
    <xf numFmtId="0" fontId="6" fillId="34" borderId="18" xfId="0" applyNumberFormat="1" applyFont="1" applyFill="1" applyBorder="1" applyAlignment="1" applyProtection="1">
      <alignment/>
      <protection/>
    </xf>
    <xf numFmtId="0" fontId="6" fillId="34" borderId="0" xfId="0" applyNumberFormat="1" applyFont="1" applyFill="1" applyBorder="1" applyAlignment="1" applyProtection="1">
      <alignment horizontal="left"/>
      <protection/>
    </xf>
    <xf numFmtId="0" fontId="6" fillId="34" borderId="0" xfId="0" applyNumberFormat="1" applyFont="1" applyFill="1" applyBorder="1" applyAlignment="1" applyProtection="1">
      <alignment horizontal="center"/>
      <protection/>
    </xf>
    <xf numFmtId="0" fontId="6" fillId="34" borderId="13" xfId="0" applyNumberFormat="1" applyFont="1" applyFill="1" applyBorder="1" applyAlignment="1" applyProtection="1">
      <alignment/>
      <protection/>
    </xf>
    <xf numFmtId="0" fontId="7" fillId="34" borderId="0" xfId="0" applyNumberFormat="1" applyFont="1" applyFill="1" applyBorder="1" applyAlignment="1" applyProtection="1">
      <alignment/>
      <protection/>
    </xf>
    <xf numFmtId="3" fontId="6" fillId="34" borderId="0" xfId="0" applyNumberFormat="1" applyFont="1" applyFill="1" applyBorder="1" applyAlignment="1" applyProtection="1">
      <alignment horizontal="center"/>
      <protection/>
    </xf>
    <xf numFmtId="172" fontId="6" fillId="34" borderId="0" xfId="0" applyNumberFormat="1" applyFont="1" applyFill="1" applyBorder="1" applyAlignment="1" applyProtection="1">
      <alignment horizontal="center"/>
      <protection/>
    </xf>
    <xf numFmtId="179" fontId="6" fillId="34" borderId="10" xfId="0" applyNumberFormat="1" applyFont="1" applyFill="1" applyBorder="1" applyAlignment="1" applyProtection="1">
      <alignment horizontal="center"/>
      <protection/>
    </xf>
    <xf numFmtId="174" fontId="1" fillId="0" borderId="19" xfId="0" applyNumberFormat="1" applyFont="1" applyFill="1" applyBorder="1" applyAlignment="1" applyProtection="1">
      <alignment wrapText="1"/>
      <protection/>
    </xf>
    <xf numFmtId="174" fontId="1" fillId="0" borderId="20" xfId="0" applyNumberFormat="1" applyFont="1" applyFill="1" applyBorder="1" applyAlignment="1" applyProtection="1">
      <alignment wrapText="1"/>
      <protection/>
    </xf>
    <xf numFmtId="174" fontId="2" fillId="0" borderId="20" xfId="0" applyNumberFormat="1" applyFont="1" applyFill="1" applyBorder="1" applyAlignment="1" applyProtection="1">
      <alignment horizontal="center"/>
      <protection/>
    </xf>
    <xf numFmtId="174" fontId="13" fillId="0" borderId="20" xfId="0" applyNumberFormat="1" applyFont="1" applyFill="1" applyBorder="1" applyAlignment="1" applyProtection="1">
      <alignment horizontal="left"/>
      <protection/>
    </xf>
    <xf numFmtId="174" fontId="13" fillId="0" borderId="21" xfId="0" applyNumberFormat="1" applyFont="1" applyFill="1" applyBorder="1" applyAlignment="1" applyProtection="1">
      <alignment horizontal="left"/>
      <protection/>
    </xf>
    <xf numFmtId="174" fontId="13" fillId="0" borderId="22" xfId="0" applyNumberFormat="1" applyFont="1" applyFill="1" applyBorder="1" applyAlignment="1" applyProtection="1">
      <alignment horizontal="left"/>
      <protection/>
    </xf>
    <xf numFmtId="174" fontId="13" fillId="0" borderId="23" xfId="0" applyNumberFormat="1" applyFont="1" applyFill="1" applyBorder="1" applyAlignment="1" applyProtection="1">
      <alignment horizontal="left"/>
      <protection/>
    </xf>
    <xf numFmtId="174" fontId="1" fillId="0" borderId="19" xfId="0" applyNumberFormat="1" applyFont="1" applyFill="1" applyBorder="1" applyAlignment="1" applyProtection="1">
      <alignment/>
      <protection/>
    </xf>
    <xf numFmtId="174" fontId="1" fillId="0" borderId="20" xfId="0" applyNumberFormat="1" applyFont="1" applyFill="1" applyBorder="1" applyAlignment="1" applyProtection="1">
      <alignment/>
      <protection/>
    </xf>
    <xf numFmtId="174" fontId="2" fillId="0" borderId="24" xfId="0" applyNumberFormat="1" applyFont="1" applyFill="1" applyBorder="1" applyAlignment="1" applyProtection="1">
      <alignment horizontal="center"/>
      <protection/>
    </xf>
    <xf numFmtId="0" fontId="1" fillId="0" borderId="20" xfId="0" applyNumberFormat="1" applyFont="1" applyFill="1" applyBorder="1" applyAlignment="1" applyProtection="1">
      <alignment horizontal="center"/>
      <protection/>
    </xf>
    <xf numFmtId="174" fontId="1" fillId="0" borderId="21" xfId="0" applyNumberFormat="1" applyFont="1" applyFill="1" applyBorder="1" applyAlignment="1" applyProtection="1">
      <alignment horizontal="left"/>
      <protection/>
    </xf>
    <xf numFmtId="3" fontId="1" fillId="0" borderId="20" xfId="0" applyNumberFormat="1" applyFont="1" applyFill="1" applyBorder="1" applyAlignment="1" applyProtection="1">
      <alignment horizontal="center"/>
      <protection/>
    </xf>
    <xf numFmtId="172" fontId="1" fillId="0" borderId="20" xfId="0" applyNumberFormat="1" applyFont="1" applyFill="1" applyBorder="1" applyAlignment="1" applyProtection="1">
      <alignment horizontal="center"/>
      <protection/>
    </xf>
    <xf numFmtId="172" fontId="1" fillId="0" borderId="23" xfId="0" applyNumberFormat="1" applyFont="1" applyFill="1" applyBorder="1" applyAlignment="1" applyProtection="1">
      <alignment horizontal="center"/>
      <protection/>
    </xf>
    <xf numFmtId="174" fontId="2" fillId="0" borderId="25" xfId="0" applyNumberFormat="1" applyFont="1" applyFill="1" applyBorder="1" applyAlignment="1" applyProtection="1">
      <alignment horizontal="center"/>
      <protection/>
    </xf>
    <xf numFmtId="174" fontId="1" fillId="0" borderId="20" xfId="0" applyNumberFormat="1" applyFont="1" applyFill="1" applyBorder="1" applyAlignment="1" applyProtection="1">
      <alignment horizontal="left"/>
      <protection/>
    </xf>
    <xf numFmtId="174" fontId="1" fillId="0" borderId="22" xfId="0" applyNumberFormat="1" applyFont="1" applyFill="1" applyBorder="1" applyAlignment="1" applyProtection="1">
      <alignment horizontal="left"/>
      <protection/>
    </xf>
    <xf numFmtId="0" fontId="1" fillId="0" borderId="19" xfId="0" applyNumberFormat="1" applyFont="1" applyFill="1" applyBorder="1" applyAlignment="1" applyProtection="1">
      <alignment horizontal="left"/>
      <protection/>
    </xf>
    <xf numFmtId="0" fontId="1" fillId="0" borderId="20" xfId="0" applyNumberFormat="1" applyFont="1" applyFill="1" applyBorder="1" applyAlignment="1" applyProtection="1">
      <alignment horizontal="left"/>
      <protection/>
    </xf>
    <xf numFmtId="0" fontId="1" fillId="0" borderId="19" xfId="0" applyFont="1" applyBorder="1" applyAlignment="1" applyProtection="1">
      <alignment horizontal="left"/>
      <protection/>
    </xf>
    <xf numFmtId="0" fontId="1" fillId="0" borderId="20" xfId="0" applyFont="1" applyBorder="1" applyAlignment="1" applyProtection="1">
      <alignment horizontal="left"/>
      <protection/>
    </xf>
    <xf numFmtId="0" fontId="1" fillId="0" borderId="19" xfId="0" applyFont="1" applyBorder="1" applyAlignment="1" applyProtection="1">
      <alignment/>
      <protection/>
    </xf>
    <xf numFmtId="0" fontId="1" fillId="0" borderId="20" xfId="0" applyFont="1" applyBorder="1" applyAlignment="1" applyProtection="1">
      <alignment/>
      <protection/>
    </xf>
    <xf numFmtId="0" fontId="1" fillId="0" borderId="21" xfId="0" applyFont="1" applyBorder="1" applyAlignment="1" applyProtection="1">
      <alignment/>
      <protection/>
    </xf>
    <xf numFmtId="1" fontId="1" fillId="0" borderId="19" xfId="0" applyNumberFormat="1" applyFont="1" applyFill="1" applyBorder="1" applyAlignment="1" applyProtection="1">
      <alignment horizontal="left"/>
      <protection/>
    </xf>
    <xf numFmtId="0" fontId="58" fillId="0" borderId="21" xfId="0" applyNumberFormat="1" applyFont="1" applyFill="1" applyBorder="1" applyAlignment="1" applyProtection="1">
      <alignment/>
      <protection/>
    </xf>
    <xf numFmtId="0" fontId="14" fillId="0" borderId="22" xfId="0" applyNumberFormat="1" applyFont="1" applyFill="1" applyBorder="1" applyAlignment="1" applyProtection="1">
      <alignment/>
      <protection/>
    </xf>
    <xf numFmtId="0" fontId="2" fillId="0" borderId="22" xfId="0" applyNumberFormat="1" applyFont="1" applyFill="1" applyBorder="1" applyAlignment="1" applyProtection="1">
      <alignment horizontal="center"/>
      <protection/>
    </xf>
    <xf numFmtId="3" fontId="3" fillId="0" borderId="20" xfId="0" applyNumberFormat="1" applyFont="1" applyFill="1" applyBorder="1" applyAlignment="1" applyProtection="1">
      <alignment horizontal="center"/>
      <protection/>
    </xf>
    <xf numFmtId="193" fontId="59" fillId="0" borderId="20" xfId="0" applyNumberFormat="1" applyFont="1" applyFill="1" applyBorder="1" applyAlignment="1" applyProtection="1">
      <alignment horizontal="center"/>
      <protection/>
    </xf>
    <xf numFmtId="0" fontId="1" fillId="0" borderId="19" xfId="0" applyNumberFormat="1" applyFont="1" applyFill="1" applyBorder="1" applyAlignment="1" applyProtection="1">
      <alignment/>
      <protection/>
    </xf>
    <xf numFmtId="0" fontId="14" fillId="0" borderId="22" xfId="0" applyNumberFormat="1" applyFont="1" applyFill="1" applyBorder="1" applyAlignment="1" applyProtection="1">
      <alignment vertical="top"/>
      <protection/>
    </xf>
    <xf numFmtId="0" fontId="58" fillId="0" borderId="20" xfId="0" applyNumberFormat="1" applyFont="1" applyFill="1" applyBorder="1" applyAlignment="1" applyProtection="1">
      <alignment horizontal="center"/>
      <protection/>
    </xf>
    <xf numFmtId="0" fontId="14" fillId="6" borderId="20" xfId="0" applyNumberFormat="1" applyFont="1" applyFill="1" applyBorder="1" applyAlignment="1" applyProtection="1">
      <alignment horizontal="left"/>
      <protection/>
    </xf>
    <xf numFmtId="174" fontId="1" fillId="6" borderId="20" xfId="0" applyNumberFormat="1" applyFont="1" applyFill="1" applyBorder="1" applyAlignment="1" applyProtection="1">
      <alignment horizontal="left"/>
      <protection/>
    </xf>
    <xf numFmtId="3" fontId="1" fillId="6" borderId="20" xfId="0" applyNumberFormat="1" applyFont="1" applyFill="1" applyBorder="1" applyAlignment="1" applyProtection="1">
      <alignment horizontal="center"/>
      <protection/>
    </xf>
    <xf numFmtId="172" fontId="1" fillId="6" borderId="20" xfId="0" applyNumberFormat="1" applyFont="1" applyFill="1" applyBorder="1" applyAlignment="1" applyProtection="1">
      <alignment horizontal="center"/>
      <protection/>
    </xf>
    <xf numFmtId="172" fontId="14" fillId="6" borderId="23" xfId="0" applyNumberFormat="1" applyFont="1" applyFill="1" applyBorder="1" applyAlignment="1" applyProtection="1">
      <alignment horizontal="center"/>
      <protection/>
    </xf>
    <xf numFmtId="0" fontId="1" fillId="0" borderId="21" xfId="0" applyNumberFormat="1" applyFont="1" applyFill="1" applyBorder="1" applyAlignment="1" applyProtection="1">
      <alignment horizontal="center"/>
      <protection/>
    </xf>
    <xf numFmtId="174" fontId="3" fillId="0" borderId="26" xfId="0" applyNumberFormat="1" applyFont="1" applyFill="1" applyBorder="1" applyAlignment="1" applyProtection="1">
      <alignment horizontal="left"/>
      <protection/>
    </xf>
    <xf numFmtId="174" fontId="3" fillId="0" borderId="22" xfId="0" applyNumberFormat="1" applyFont="1" applyFill="1" applyBorder="1" applyAlignment="1" applyProtection="1">
      <alignment horizontal="left"/>
      <protection/>
    </xf>
    <xf numFmtId="172" fontId="3" fillId="0" borderId="20" xfId="0" applyNumberFormat="1" applyFont="1" applyFill="1" applyBorder="1" applyAlignment="1" applyProtection="1">
      <alignment horizontal="center"/>
      <protection/>
    </xf>
    <xf numFmtId="172" fontId="3" fillId="0" borderId="23" xfId="0" applyNumberFormat="1" applyFont="1" applyFill="1" applyBorder="1" applyAlignment="1" applyProtection="1">
      <alignment horizontal="center"/>
      <protection/>
    </xf>
    <xf numFmtId="174" fontId="2" fillId="0" borderId="27" xfId="0" applyNumberFormat="1" applyFont="1" applyFill="1" applyBorder="1" applyAlignment="1" applyProtection="1">
      <alignment horizontal="center"/>
      <protection/>
    </xf>
    <xf numFmtId="174" fontId="1" fillId="6" borderId="21" xfId="0" applyNumberFormat="1" applyFont="1" applyFill="1" applyBorder="1" applyAlignment="1" applyProtection="1">
      <alignment horizontal="left"/>
      <protection/>
    </xf>
    <xf numFmtId="174" fontId="1" fillId="6" borderId="22" xfId="0" applyNumberFormat="1" applyFont="1" applyFill="1" applyBorder="1" applyAlignment="1" applyProtection="1">
      <alignment horizontal="left"/>
      <protection/>
    </xf>
    <xf numFmtId="174" fontId="3" fillId="0" borderId="21" xfId="0" applyNumberFormat="1" applyFont="1" applyFill="1" applyBorder="1" applyAlignment="1" applyProtection="1">
      <alignment horizontal="left"/>
      <protection/>
    </xf>
    <xf numFmtId="174" fontId="1" fillId="0" borderId="28" xfId="0" applyNumberFormat="1" applyFont="1" applyFill="1" applyBorder="1" applyAlignment="1" applyProtection="1">
      <alignment/>
      <protection/>
    </xf>
    <xf numFmtId="0" fontId="1" fillId="0" borderId="20" xfId="0" applyFont="1" applyBorder="1" applyAlignment="1" applyProtection="1">
      <alignment horizontal="center"/>
      <protection/>
    </xf>
    <xf numFmtId="3" fontId="1" fillId="0" borderId="20" xfId="0" applyNumberFormat="1" applyFont="1" applyBorder="1" applyAlignment="1" applyProtection="1">
      <alignment horizontal="center"/>
      <protection/>
    </xf>
    <xf numFmtId="3" fontId="1" fillId="0" borderId="20" xfId="0" applyNumberFormat="1" applyFont="1" applyFill="1" applyBorder="1" applyAlignment="1" applyProtection="1">
      <alignment horizontal="center" vertical="center"/>
      <protection/>
    </xf>
    <xf numFmtId="0" fontId="4" fillId="0" borderId="0" xfId="0" applyFont="1" applyFill="1" applyBorder="1" applyAlignment="1" applyProtection="1">
      <alignment/>
      <protection/>
    </xf>
    <xf numFmtId="0" fontId="1" fillId="0" borderId="22" xfId="0" applyFont="1" applyBorder="1" applyAlignment="1" applyProtection="1">
      <alignment/>
      <protection/>
    </xf>
    <xf numFmtId="0" fontId="4" fillId="0" borderId="29" xfId="0" applyFont="1" applyFill="1" applyBorder="1" applyAlignment="1" applyProtection="1">
      <alignment/>
      <protection/>
    </xf>
    <xf numFmtId="0" fontId="3" fillId="0" borderId="30" xfId="0" applyFont="1" applyBorder="1" applyAlignment="1" applyProtection="1">
      <alignment/>
      <protection/>
    </xf>
    <xf numFmtId="0" fontId="3" fillId="0" borderId="31" xfId="0" applyFont="1" applyBorder="1" applyAlignment="1" applyProtection="1">
      <alignment/>
      <protection/>
    </xf>
    <xf numFmtId="174" fontId="2" fillId="0" borderId="31" xfId="0" applyNumberFormat="1" applyFont="1" applyFill="1" applyBorder="1" applyAlignment="1" applyProtection="1">
      <alignment horizontal="center"/>
      <protection/>
    </xf>
    <xf numFmtId="0" fontId="1" fillId="0" borderId="31" xfId="0" applyNumberFormat="1" applyFont="1" applyFill="1" applyBorder="1" applyAlignment="1" applyProtection="1">
      <alignment horizontal="center"/>
      <protection/>
    </xf>
    <xf numFmtId="174" fontId="1" fillId="0" borderId="32" xfId="0" applyNumberFormat="1" applyFont="1" applyFill="1" applyBorder="1" applyAlignment="1" applyProtection="1">
      <alignment horizontal="left"/>
      <protection/>
    </xf>
    <xf numFmtId="174" fontId="1" fillId="0" borderId="33" xfId="0" applyNumberFormat="1" applyFont="1" applyFill="1" applyBorder="1" applyAlignment="1" applyProtection="1">
      <alignment horizontal="left"/>
      <protection/>
    </xf>
    <xf numFmtId="172" fontId="2" fillId="13" borderId="34" xfId="0" applyNumberFormat="1" applyFont="1" applyFill="1" applyBorder="1" applyAlignment="1" applyProtection="1">
      <alignment horizontal="center"/>
      <protection/>
    </xf>
    <xf numFmtId="0" fontId="14" fillId="0" borderId="20" xfId="0" applyNumberFormat="1" applyFont="1" applyFill="1" applyBorder="1" applyAlignment="1" applyProtection="1">
      <alignment horizontal="left"/>
      <protection/>
    </xf>
    <xf numFmtId="172" fontId="14" fillId="0" borderId="23" xfId="0" applyNumberFormat="1" applyFont="1" applyFill="1" applyBorder="1" applyAlignment="1" applyProtection="1">
      <alignment horizontal="center"/>
      <protection/>
    </xf>
    <xf numFmtId="174" fontId="1" fillId="0" borderId="35" xfId="0" applyNumberFormat="1" applyFont="1" applyFill="1" applyBorder="1" applyAlignment="1" applyProtection="1">
      <alignment/>
      <protection/>
    </xf>
    <xf numFmtId="0" fontId="1" fillId="0" borderId="20" xfId="0" applyFont="1" applyBorder="1" applyAlignment="1" applyProtection="1">
      <alignment horizontal="center" vertical="center"/>
      <protection/>
    </xf>
    <xf numFmtId="0" fontId="1" fillId="0" borderId="35" xfId="0" applyFont="1" applyBorder="1" applyAlignment="1" applyProtection="1">
      <alignment/>
      <protection/>
    </xf>
    <xf numFmtId="0" fontId="1" fillId="0" borderId="24" xfId="0" applyFont="1" applyBorder="1" applyAlignment="1" applyProtection="1">
      <alignment/>
      <protection/>
    </xf>
    <xf numFmtId="174" fontId="1" fillId="0" borderId="26" xfId="0" applyNumberFormat="1" applyFont="1" applyFill="1" applyBorder="1" applyAlignment="1" applyProtection="1">
      <alignment horizontal="left"/>
      <protection/>
    </xf>
    <xf numFmtId="0" fontId="3" fillId="0" borderId="0" xfId="0" applyFont="1" applyAlignment="1" applyProtection="1">
      <alignment/>
      <protection/>
    </xf>
    <xf numFmtId="174" fontId="2"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174" fontId="3" fillId="0" borderId="0" xfId="0" applyNumberFormat="1" applyFont="1" applyFill="1" applyBorder="1" applyAlignment="1" applyProtection="1">
      <alignment horizontal="left"/>
      <protection/>
    </xf>
    <xf numFmtId="3" fontId="3" fillId="0" borderId="0" xfId="0" applyNumberFormat="1" applyFont="1" applyFill="1" applyBorder="1" applyAlignment="1" applyProtection="1">
      <alignment horizontal="center"/>
      <protection/>
    </xf>
    <xf numFmtId="172" fontId="3" fillId="0" borderId="0" xfId="0" applyNumberFormat="1" applyFont="1" applyFill="1" applyBorder="1" applyAlignment="1" applyProtection="1">
      <alignment horizontal="right"/>
      <protection/>
    </xf>
    <xf numFmtId="172" fontId="3" fillId="0" borderId="0" xfId="0" applyNumberFormat="1" applyFont="1" applyFill="1" applyBorder="1" applyAlignment="1" applyProtection="1">
      <alignment horizontal="center"/>
      <protection/>
    </xf>
    <xf numFmtId="0" fontId="15" fillId="0" borderId="0" xfId="0" applyFont="1" applyAlignment="1" applyProtection="1">
      <alignment vertical="center"/>
      <protection/>
    </xf>
    <xf numFmtId="0" fontId="1" fillId="0" borderId="0" xfId="0" applyNumberFormat="1" applyFont="1" applyFill="1" applyBorder="1" applyAlignment="1" applyProtection="1">
      <alignment horizontal="left"/>
      <protection/>
    </xf>
    <xf numFmtId="174" fontId="1" fillId="0" borderId="0" xfId="0" applyNumberFormat="1" applyFont="1" applyFill="1" applyBorder="1" applyAlignment="1" applyProtection="1">
      <alignment horizontal="left"/>
      <protection/>
    </xf>
    <xf numFmtId="3" fontId="1" fillId="0" borderId="0" xfId="0" applyNumberFormat="1" applyFont="1" applyFill="1" applyBorder="1" applyAlignment="1" applyProtection="1">
      <alignment horizontal="center"/>
      <protection/>
    </xf>
    <xf numFmtId="172" fontId="1" fillId="0" borderId="0" xfId="0" applyNumberFormat="1" applyFont="1" applyFill="1" applyBorder="1" applyAlignment="1" applyProtection="1">
      <alignment horizontal="center"/>
      <protection/>
    </xf>
    <xf numFmtId="179" fontId="3" fillId="0" borderId="0" xfId="0" applyNumberFormat="1" applyFont="1" applyAlignment="1" applyProtection="1">
      <alignment horizontal="center"/>
      <protection/>
    </xf>
    <xf numFmtId="0" fontId="2" fillId="0" borderId="0" xfId="0" applyFont="1" applyAlignment="1" applyProtection="1">
      <alignment horizontal="center"/>
      <protection/>
    </xf>
    <xf numFmtId="0" fontId="3" fillId="0" borderId="0" xfId="0" applyFont="1" applyAlignment="1" applyProtection="1">
      <alignment horizontal="center"/>
      <protection/>
    </xf>
    <xf numFmtId="172" fontId="3" fillId="0" borderId="0" xfId="0" applyNumberFormat="1" applyFont="1" applyAlignment="1" applyProtection="1">
      <alignment horizontal="center"/>
      <protection/>
    </xf>
    <xf numFmtId="172" fontId="1" fillId="0" borderId="20" xfId="0" applyNumberFormat="1" applyFont="1" applyFill="1" applyBorder="1" applyAlignment="1" applyProtection="1">
      <alignment horizontal="center"/>
      <protection locked="0"/>
    </xf>
    <xf numFmtId="194" fontId="59" fillId="0" borderId="20" xfId="0" applyNumberFormat="1" applyFont="1" applyFill="1" applyBorder="1" applyAlignment="1" applyProtection="1">
      <alignment horizontal="center"/>
      <protection locked="0"/>
    </xf>
    <xf numFmtId="194" fontId="1" fillId="0" borderId="20" xfId="0" applyNumberFormat="1" applyFont="1" applyFill="1" applyBorder="1" applyAlignment="1" applyProtection="1">
      <alignment horizontal="center" vertical="top"/>
      <protection locked="0"/>
    </xf>
    <xf numFmtId="172" fontId="1" fillId="0" borderId="22" xfId="0" applyNumberFormat="1" applyFont="1" applyFill="1" applyBorder="1" applyAlignment="1" applyProtection="1">
      <alignment horizontal="center"/>
      <protection locked="0"/>
    </xf>
    <xf numFmtId="172" fontId="1" fillId="0" borderId="36" xfId="0" applyNumberFormat="1" applyFont="1" applyFill="1" applyBorder="1" applyAlignment="1" applyProtection="1">
      <alignment horizontal="center"/>
      <protection locked="0"/>
    </xf>
    <xf numFmtId="175" fontId="58" fillId="0" borderId="20" xfId="0" applyNumberFormat="1" applyFont="1" applyFill="1" applyBorder="1" applyAlignment="1" applyProtection="1">
      <alignment horizontal="center"/>
      <protection locked="0"/>
    </xf>
    <xf numFmtId="172" fontId="2" fillId="13" borderId="32" xfId="0" applyNumberFormat="1" applyFont="1" applyFill="1" applyBorder="1" applyAlignment="1" applyProtection="1">
      <alignment horizontal="left"/>
      <protection/>
    </xf>
    <xf numFmtId="172" fontId="2" fillId="13" borderId="37" xfId="0" applyNumberFormat="1" applyFont="1" applyFill="1" applyBorder="1" applyAlignment="1" applyProtection="1">
      <alignment horizontal="left"/>
      <protection/>
    </xf>
    <xf numFmtId="172" fontId="2" fillId="13" borderId="33" xfId="0" applyNumberFormat="1" applyFont="1" applyFill="1" applyBorder="1" applyAlignment="1" applyProtection="1">
      <alignment horizontal="left"/>
      <protection/>
    </xf>
    <xf numFmtId="174" fontId="1" fillId="0" borderId="13" xfId="0" applyNumberFormat="1" applyFont="1" applyFill="1" applyBorder="1" applyAlignment="1" applyProtection="1">
      <alignment horizontal="left" wrapText="1"/>
      <protection/>
    </xf>
    <xf numFmtId="174" fontId="1" fillId="0" borderId="20" xfId="0" applyNumberFormat="1" applyFont="1" applyFill="1" applyBorder="1" applyAlignment="1" applyProtection="1">
      <alignment horizontal="left" wrapText="1"/>
      <protection/>
    </xf>
    <xf numFmtId="174" fontId="13" fillId="0" borderId="20" xfId="0" applyNumberFormat="1" applyFont="1" applyFill="1" applyBorder="1" applyAlignment="1" applyProtection="1">
      <alignment horizontal="left"/>
      <protection/>
    </xf>
    <xf numFmtId="174" fontId="13" fillId="0" borderId="23" xfId="0" applyNumberFormat="1" applyFont="1" applyFill="1" applyBorder="1" applyAlignment="1" applyProtection="1">
      <alignment horizontal="left"/>
      <protection/>
    </xf>
    <xf numFmtId="0" fontId="1" fillId="0" borderId="20" xfId="0" applyFont="1" applyBorder="1" applyAlignment="1" applyProtection="1">
      <alignment horizontal="left"/>
      <protection/>
    </xf>
    <xf numFmtId="174" fontId="1" fillId="0" borderId="20" xfId="0" applyNumberFormat="1" applyFont="1" applyFill="1" applyBorder="1" applyAlignment="1" applyProtection="1">
      <alignment horizontal="left"/>
      <protection/>
    </xf>
    <xf numFmtId="0" fontId="1" fillId="0" borderId="21" xfId="0" applyFont="1" applyBorder="1" applyAlignment="1" applyProtection="1">
      <alignment horizontal="left"/>
      <protection/>
    </xf>
    <xf numFmtId="0" fontId="1" fillId="0" borderId="22" xfId="0" applyFont="1" applyBorder="1" applyAlignment="1" applyProtection="1">
      <alignment horizontal="left"/>
      <protection/>
    </xf>
    <xf numFmtId="0" fontId="9" fillId="0" borderId="38" xfId="0" applyNumberFormat="1" applyFont="1" applyFill="1" applyBorder="1" applyAlignment="1" applyProtection="1">
      <alignment horizontal="left" vertical="center"/>
      <protection/>
    </xf>
    <xf numFmtId="0" fontId="9" fillId="0" borderId="11" xfId="0" applyNumberFormat="1" applyFont="1" applyFill="1" applyBorder="1" applyAlignment="1" applyProtection="1">
      <alignment horizontal="left" vertical="center"/>
      <protection/>
    </xf>
    <xf numFmtId="0" fontId="8" fillId="0" borderId="18"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protection/>
    </xf>
    <xf numFmtId="0" fontId="2" fillId="0" borderId="39" xfId="0" applyNumberFormat="1" applyFont="1" applyFill="1" applyBorder="1" applyAlignment="1" applyProtection="1">
      <alignment horizontal="center"/>
      <protection/>
    </xf>
    <xf numFmtId="0" fontId="2" fillId="0" borderId="13" xfId="0" applyNumberFormat="1" applyFont="1" applyFill="1" applyBorder="1" applyAlignment="1" applyProtection="1">
      <alignment horizontal="center"/>
      <protection/>
    </xf>
    <xf numFmtId="0" fontId="9" fillId="0" borderId="0" xfId="0" applyFont="1" applyFill="1" applyBorder="1" applyAlignment="1" applyProtection="1">
      <alignment horizontal="center"/>
      <protection/>
    </xf>
    <xf numFmtId="0" fontId="9" fillId="0" borderId="10" xfId="0" applyFont="1" applyFill="1" applyBorder="1" applyAlignment="1" applyProtection="1">
      <alignment horizontal="center"/>
      <protection/>
    </xf>
    <xf numFmtId="174" fontId="1" fillId="0" borderId="21" xfId="0" applyNumberFormat="1" applyFont="1" applyFill="1" applyBorder="1" applyAlignment="1" applyProtection="1">
      <alignment horizontal="left"/>
      <protection/>
    </xf>
    <xf numFmtId="174" fontId="1" fillId="0" borderId="22" xfId="0" applyNumberFormat="1" applyFont="1" applyFill="1" applyBorder="1" applyAlignment="1" applyProtection="1">
      <alignment horizontal="left"/>
      <protection/>
    </xf>
    <xf numFmtId="174" fontId="13" fillId="0" borderId="21" xfId="0" applyNumberFormat="1" applyFont="1" applyFill="1" applyBorder="1" applyAlignment="1" applyProtection="1">
      <alignment horizontal="left"/>
      <protection/>
    </xf>
    <xf numFmtId="174" fontId="13" fillId="0" borderId="26" xfId="0" applyNumberFormat="1" applyFont="1" applyFill="1" applyBorder="1" applyAlignment="1" applyProtection="1">
      <alignment horizontal="left"/>
      <protection/>
    </xf>
    <xf numFmtId="174" fontId="13" fillId="0" borderId="40" xfId="0" applyNumberFormat="1" applyFont="1" applyFill="1" applyBorder="1" applyAlignment="1" applyProtection="1">
      <alignment horizontal="left"/>
      <protection/>
    </xf>
    <xf numFmtId="0" fontId="15" fillId="0" borderId="0" xfId="0" applyFont="1" applyAlignment="1" applyProtection="1">
      <alignment vertical="center" wrapText="1"/>
      <protection/>
    </xf>
    <xf numFmtId="174" fontId="1" fillId="0" borderId="0" xfId="0" applyNumberFormat="1" applyFont="1" applyFill="1" applyBorder="1" applyAlignment="1" applyProtection="1">
      <alignment horizontal="lef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139"/>
  <sheetViews>
    <sheetView tabSelected="1" view="pageLayout" zoomScaleSheetLayoutView="100" workbookViewId="0" topLeftCell="A66">
      <selection activeCell="K76" sqref="K76"/>
    </sheetView>
  </sheetViews>
  <sheetFormatPr defaultColWidth="8.8515625" defaultRowHeight="12.75"/>
  <cols>
    <col min="1" max="1" width="1.7109375" style="1" customWidth="1"/>
    <col min="2" max="2" width="1.7109375" style="33" customWidth="1"/>
    <col min="3" max="4" width="13.57421875" style="2" customWidth="1"/>
    <col min="5" max="5" width="9.8515625" style="12" customWidth="1"/>
    <col min="6" max="6" width="5.421875" style="2" customWidth="1"/>
    <col min="7" max="7" width="31.00390625" style="2" customWidth="1"/>
    <col min="8" max="8" width="50.57421875" style="2" customWidth="1"/>
    <col min="9" max="9" width="10.140625" style="5" customWidth="1"/>
    <col min="10" max="10" width="9.7109375" style="2" customWidth="1"/>
    <col min="11" max="11" width="18.57421875" style="10" customWidth="1"/>
    <col min="12" max="12" width="25.00390625" style="8" customWidth="1"/>
    <col min="13" max="13" width="28.140625" style="8" customWidth="1"/>
    <col min="14" max="14" width="36.7109375" style="11" customWidth="1"/>
    <col min="15" max="15" width="14.8515625" style="0" customWidth="1"/>
    <col min="16" max="16" width="31.140625" style="0" customWidth="1"/>
    <col min="17" max="17" width="38.57421875" style="0" customWidth="1"/>
  </cols>
  <sheetData>
    <row r="1" spans="1:13" ht="22.5">
      <c r="A1" s="6"/>
      <c r="B1" s="38"/>
      <c r="C1" s="161" t="s">
        <v>33</v>
      </c>
      <c r="D1" s="162"/>
      <c r="E1" s="162"/>
      <c r="F1" s="162"/>
      <c r="G1" s="162"/>
      <c r="H1" s="162"/>
      <c r="I1" s="39"/>
      <c r="J1" s="39"/>
      <c r="K1" s="39"/>
      <c r="L1" s="40"/>
      <c r="M1" s="13"/>
    </row>
    <row r="2" spans="1:13" ht="22.5">
      <c r="A2" s="7"/>
      <c r="B2" s="41"/>
      <c r="C2" s="163" t="s">
        <v>15</v>
      </c>
      <c r="D2" s="164"/>
      <c r="E2" s="164"/>
      <c r="F2" s="164"/>
      <c r="G2" s="164"/>
      <c r="H2" s="164"/>
      <c r="I2" s="167" t="s">
        <v>189</v>
      </c>
      <c r="J2" s="167"/>
      <c r="K2" s="167"/>
      <c r="L2" s="168"/>
      <c r="M2" s="13"/>
    </row>
    <row r="3" spans="1:13" ht="15">
      <c r="A3" s="19"/>
      <c r="B3" s="42"/>
      <c r="C3" s="165"/>
      <c r="D3" s="166"/>
      <c r="E3" s="166"/>
      <c r="F3" s="166"/>
      <c r="G3" s="166"/>
      <c r="H3" s="166"/>
      <c r="I3" s="43"/>
      <c r="J3" s="43"/>
      <c r="K3" s="43"/>
      <c r="L3" s="44"/>
      <c r="M3" s="29"/>
    </row>
    <row r="4" spans="1:14" s="4" customFormat="1" ht="13.5" customHeight="1">
      <c r="A4" s="3"/>
      <c r="B4" s="42"/>
      <c r="C4" s="45" t="s">
        <v>2</v>
      </c>
      <c r="D4" s="46"/>
      <c r="E4" s="47"/>
      <c r="F4" s="46"/>
      <c r="G4" s="46"/>
      <c r="H4" s="46"/>
      <c r="I4" s="48"/>
      <c r="J4" s="48"/>
      <c r="K4" s="49" t="s">
        <v>0</v>
      </c>
      <c r="L4" s="50"/>
      <c r="M4" s="30"/>
      <c r="N4" s="18"/>
    </row>
    <row r="5" spans="1:13" ht="15">
      <c r="A5" s="19"/>
      <c r="B5" s="42"/>
      <c r="C5" s="51" t="s">
        <v>2</v>
      </c>
      <c r="D5" s="52"/>
      <c r="E5" s="53"/>
      <c r="F5" s="54"/>
      <c r="G5" s="52" t="s">
        <v>3</v>
      </c>
      <c r="H5" s="55"/>
      <c r="I5" s="56" t="s">
        <v>11</v>
      </c>
      <c r="J5" s="56" t="s">
        <v>0</v>
      </c>
      <c r="K5" s="57" t="s">
        <v>1</v>
      </c>
      <c r="L5" s="58" t="s">
        <v>4</v>
      </c>
      <c r="M5" s="30"/>
    </row>
    <row r="6" spans="1:13" ht="34.5" customHeight="1">
      <c r="A6" s="3"/>
      <c r="B6" s="42"/>
      <c r="C6" s="59" t="s">
        <v>123</v>
      </c>
      <c r="D6" s="60" t="s">
        <v>124</v>
      </c>
      <c r="E6" s="61" t="s">
        <v>5</v>
      </c>
      <c r="F6" s="62" t="s">
        <v>13</v>
      </c>
      <c r="G6" s="63"/>
      <c r="H6" s="64"/>
      <c r="I6" s="62"/>
      <c r="J6" s="62"/>
      <c r="K6" s="62"/>
      <c r="L6" s="65"/>
      <c r="M6" s="28"/>
    </row>
    <row r="7" spans="1:13" ht="19.5" customHeight="1">
      <c r="A7" s="3"/>
      <c r="B7" s="42"/>
      <c r="C7" s="66" t="s">
        <v>117</v>
      </c>
      <c r="D7" s="67"/>
      <c r="E7" s="68"/>
      <c r="F7" s="69">
        <v>1</v>
      </c>
      <c r="G7" s="70" t="s">
        <v>200</v>
      </c>
      <c r="H7" s="64"/>
      <c r="I7" s="71">
        <v>1</v>
      </c>
      <c r="J7" s="71" t="s">
        <v>22</v>
      </c>
      <c r="K7" s="144"/>
      <c r="L7" s="73">
        <f>+I7*K7</f>
        <v>0</v>
      </c>
      <c r="M7" s="28"/>
    </row>
    <row r="8" spans="1:14" ht="19.5" customHeight="1">
      <c r="A8" s="3"/>
      <c r="B8" s="42"/>
      <c r="C8" s="66" t="s">
        <v>118</v>
      </c>
      <c r="D8" s="67"/>
      <c r="E8" s="74"/>
      <c r="F8" s="69">
        <f>F7+1</f>
        <v>2</v>
      </c>
      <c r="G8" s="158" t="s">
        <v>21</v>
      </c>
      <c r="H8" s="158"/>
      <c r="I8" s="71">
        <v>1</v>
      </c>
      <c r="J8" s="71" t="s">
        <v>22</v>
      </c>
      <c r="K8" s="144"/>
      <c r="L8" s="73">
        <f aca="true" t="shared" si="0" ref="L8:L44">+I8*K8</f>
        <v>0</v>
      </c>
      <c r="M8" s="14"/>
      <c r="N8" s="20"/>
    </row>
    <row r="9" spans="1:14" ht="19.5" customHeight="1">
      <c r="A9" s="3"/>
      <c r="B9" s="42"/>
      <c r="C9" s="66" t="s">
        <v>107</v>
      </c>
      <c r="D9" s="67"/>
      <c r="E9" s="74"/>
      <c r="F9" s="69">
        <f aca="true" t="shared" si="1" ref="F9:F44">F8+1</f>
        <v>3</v>
      </c>
      <c r="G9" s="70" t="s">
        <v>108</v>
      </c>
      <c r="H9" s="76"/>
      <c r="I9" s="71">
        <v>1</v>
      </c>
      <c r="J9" s="71" t="s">
        <v>20</v>
      </c>
      <c r="K9" s="144"/>
      <c r="L9" s="73">
        <f t="shared" si="0"/>
        <v>0</v>
      </c>
      <c r="M9" s="14"/>
      <c r="N9" s="22"/>
    </row>
    <row r="10" spans="1:14" ht="19.5" customHeight="1">
      <c r="A10" s="3"/>
      <c r="B10" s="42"/>
      <c r="C10" s="66" t="s">
        <v>112</v>
      </c>
      <c r="D10" s="67"/>
      <c r="E10" s="74"/>
      <c r="F10" s="69">
        <f t="shared" si="1"/>
        <v>4</v>
      </c>
      <c r="G10" s="70" t="s">
        <v>109</v>
      </c>
      <c r="H10" s="76"/>
      <c r="I10" s="71">
        <v>1600</v>
      </c>
      <c r="J10" s="71" t="s">
        <v>19</v>
      </c>
      <c r="K10" s="144"/>
      <c r="L10" s="73">
        <f t="shared" si="0"/>
        <v>0</v>
      </c>
      <c r="M10" s="14"/>
      <c r="N10" s="22"/>
    </row>
    <row r="11" spans="1:14" ht="19.5" customHeight="1">
      <c r="A11" s="3"/>
      <c r="B11" s="42"/>
      <c r="C11" s="66" t="s">
        <v>110</v>
      </c>
      <c r="D11" s="67"/>
      <c r="E11" s="74"/>
      <c r="F11" s="69">
        <f t="shared" si="1"/>
        <v>5</v>
      </c>
      <c r="G11" s="70" t="s">
        <v>111</v>
      </c>
      <c r="H11" s="76"/>
      <c r="I11" s="71">
        <v>1</v>
      </c>
      <c r="J11" s="71" t="s">
        <v>20</v>
      </c>
      <c r="K11" s="144"/>
      <c r="L11" s="73">
        <f t="shared" si="0"/>
        <v>0</v>
      </c>
      <c r="M11" s="14"/>
      <c r="N11" s="32"/>
    </row>
    <row r="12" spans="1:14" ht="19.5" customHeight="1">
      <c r="A12" s="3"/>
      <c r="B12" s="42"/>
      <c r="C12" s="66" t="s">
        <v>114</v>
      </c>
      <c r="D12" s="67"/>
      <c r="E12" s="74"/>
      <c r="F12" s="69">
        <f t="shared" si="1"/>
        <v>6</v>
      </c>
      <c r="G12" s="70" t="s">
        <v>113</v>
      </c>
      <c r="H12" s="76"/>
      <c r="I12" s="71">
        <v>13</v>
      </c>
      <c r="J12" s="71" t="s">
        <v>20</v>
      </c>
      <c r="K12" s="144"/>
      <c r="L12" s="73">
        <f t="shared" si="0"/>
        <v>0</v>
      </c>
      <c r="M12" s="14"/>
      <c r="N12" s="22"/>
    </row>
    <row r="13" spans="1:14" ht="19.5" customHeight="1">
      <c r="A13" s="3"/>
      <c r="B13" s="42"/>
      <c r="C13" s="66" t="s">
        <v>119</v>
      </c>
      <c r="D13" s="67"/>
      <c r="E13" s="74"/>
      <c r="F13" s="69">
        <f t="shared" si="1"/>
        <v>7</v>
      </c>
      <c r="G13" s="158" t="s">
        <v>35</v>
      </c>
      <c r="H13" s="158"/>
      <c r="I13" s="71">
        <v>5903</v>
      </c>
      <c r="J13" s="71" t="s">
        <v>36</v>
      </c>
      <c r="K13" s="144"/>
      <c r="L13" s="73">
        <f t="shared" si="0"/>
        <v>0</v>
      </c>
      <c r="M13" s="14"/>
      <c r="N13" s="22"/>
    </row>
    <row r="14" spans="1:15" ht="19.5" customHeight="1">
      <c r="A14" s="3"/>
      <c r="B14" s="42"/>
      <c r="C14" s="66" t="s">
        <v>120</v>
      </c>
      <c r="D14" s="67"/>
      <c r="E14" s="74"/>
      <c r="F14" s="69">
        <f t="shared" si="1"/>
        <v>8</v>
      </c>
      <c r="G14" s="158" t="s">
        <v>34</v>
      </c>
      <c r="H14" s="158"/>
      <c r="I14" s="71">
        <v>6419</v>
      </c>
      <c r="J14" s="71" t="s">
        <v>36</v>
      </c>
      <c r="K14" s="144"/>
      <c r="L14" s="73">
        <f t="shared" si="0"/>
        <v>0</v>
      </c>
      <c r="M14" s="14"/>
      <c r="N14" s="22"/>
      <c r="O14" s="16"/>
    </row>
    <row r="15" spans="1:15" ht="19.5" customHeight="1">
      <c r="A15" s="3"/>
      <c r="B15" s="42"/>
      <c r="C15" s="66" t="s">
        <v>60</v>
      </c>
      <c r="D15" s="67"/>
      <c r="E15" s="74"/>
      <c r="F15" s="69">
        <f t="shared" si="1"/>
        <v>9</v>
      </c>
      <c r="G15" s="158" t="s">
        <v>25</v>
      </c>
      <c r="H15" s="158"/>
      <c r="I15" s="71">
        <v>5</v>
      </c>
      <c r="J15" s="71" t="s">
        <v>20</v>
      </c>
      <c r="K15" s="144"/>
      <c r="L15" s="73">
        <f t="shared" si="0"/>
        <v>0</v>
      </c>
      <c r="M15" s="14"/>
      <c r="N15" s="22"/>
      <c r="O15" s="16"/>
    </row>
    <row r="16" spans="1:15" ht="19.5" customHeight="1">
      <c r="A16" s="3"/>
      <c r="B16" s="42"/>
      <c r="C16" s="66" t="s">
        <v>97</v>
      </c>
      <c r="D16" s="67"/>
      <c r="E16" s="74"/>
      <c r="F16" s="69">
        <f t="shared" si="1"/>
        <v>10</v>
      </c>
      <c r="G16" s="158" t="s">
        <v>96</v>
      </c>
      <c r="H16" s="158"/>
      <c r="I16" s="71">
        <v>1</v>
      </c>
      <c r="J16" s="71" t="s">
        <v>20</v>
      </c>
      <c r="K16" s="144"/>
      <c r="L16" s="73">
        <f t="shared" si="0"/>
        <v>0</v>
      </c>
      <c r="M16" s="14"/>
      <c r="N16" s="22"/>
      <c r="O16" s="16"/>
    </row>
    <row r="17" spans="1:15" ht="19.5" customHeight="1">
      <c r="A17" s="3"/>
      <c r="B17" s="42"/>
      <c r="C17" s="66" t="s">
        <v>98</v>
      </c>
      <c r="D17" s="67"/>
      <c r="E17" s="74"/>
      <c r="F17" s="69">
        <f t="shared" si="1"/>
        <v>11</v>
      </c>
      <c r="G17" s="75" t="s">
        <v>75</v>
      </c>
      <c r="H17" s="75"/>
      <c r="I17" s="71">
        <v>1</v>
      </c>
      <c r="J17" s="71" t="s">
        <v>20</v>
      </c>
      <c r="K17" s="144"/>
      <c r="L17" s="73">
        <f t="shared" si="0"/>
        <v>0</v>
      </c>
      <c r="M17" s="14"/>
      <c r="N17" s="22"/>
      <c r="O17" s="16"/>
    </row>
    <row r="18" spans="1:15" ht="19.5" customHeight="1">
      <c r="A18" s="3"/>
      <c r="B18" s="42"/>
      <c r="C18" s="66"/>
      <c r="D18" s="67" t="s">
        <v>122</v>
      </c>
      <c r="E18" s="74"/>
      <c r="F18" s="69">
        <f t="shared" si="1"/>
        <v>12</v>
      </c>
      <c r="G18" s="75" t="s">
        <v>144</v>
      </c>
      <c r="H18" s="75"/>
      <c r="I18" s="71">
        <v>7</v>
      </c>
      <c r="J18" s="71" t="s">
        <v>20</v>
      </c>
      <c r="K18" s="144"/>
      <c r="L18" s="73">
        <f t="shared" si="0"/>
        <v>0</v>
      </c>
      <c r="M18" s="14"/>
      <c r="N18" s="22"/>
      <c r="O18" s="16"/>
    </row>
    <row r="19" spans="1:15" ht="19.5" customHeight="1">
      <c r="A19" s="3"/>
      <c r="B19" s="42"/>
      <c r="C19" s="77">
        <v>430174124</v>
      </c>
      <c r="D19" s="78"/>
      <c r="E19" s="74"/>
      <c r="F19" s="69">
        <f t="shared" si="1"/>
        <v>13</v>
      </c>
      <c r="G19" s="158" t="s">
        <v>61</v>
      </c>
      <c r="H19" s="158"/>
      <c r="I19" s="71">
        <v>656</v>
      </c>
      <c r="J19" s="71" t="s">
        <v>19</v>
      </c>
      <c r="K19" s="149"/>
      <c r="L19" s="73">
        <f t="shared" si="0"/>
        <v>0</v>
      </c>
      <c r="M19" s="14"/>
      <c r="N19" s="22"/>
      <c r="O19" s="16"/>
    </row>
    <row r="20" spans="1:15" ht="19.5" customHeight="1">
      <c r="A20" s="3"/>
      <c r="B20" s="42"/>
      <c r="C20" s="77">
        <v>430174118</v>
      </c>
      <c r="D20" s="78"/>
      <c r="E20" s="74"/>
      <c r="F20" s="69">
        <f t="shared" si="1"/>
        <v>14</v>
      </c>
      <c r="G20" s="158" t="s">
        <v>62</v>
      </c>
      <c r="H20" s="158"/>
      <c r="I20" s="71">
        <v>237</v>
      </c>
      <c r="J20" s="71" t="s">
        <v>19</v>
      </c>
      <c r="K20" s="149"/>
      <c r="L20" s="73">
        <f t="shared" si="0"/>
        <v>0</v>
      </c>
      <c r="M20" s="14"/>
      <c r="N20" s="22"/>
      <c r="O20" s="16"/>
    </row>
    <row r="21" spans="1:15" ht="19.5" customHeight="1">
      <c r="A21" s="3"/>
      <c r="B21" s="42"/>
      <c r="C21" s="79">
        <v>430174115</v>
      </c>
      <c r="D21" s="80"/>
      <c r="E21" s="74"/>
      <c r="F21" s="69">
        <f t="shared" si="1"/>
        <v>15</v>
      </c>
      <c r="G21" s="75" t="s">
        <v>74</v>
      </c>
      <c r="H21" s="75"/>
      <c r="I21" s="71">
        <v>101</v>
      </c>
      <c r="J21" s="71" t="s">
        <v>19</v>
      </c>
      <c r="K21" s="149"/>
      <c r="L21" s="73">
        <f t="shared" si="0"/>
        <v>0</v>
      </c>
      <c r="M21" s="14"/>
      <c r="N21" s="22"/>
      <c r="O21" s="16"/>
    </row>
    <row r="22" spans="1:15" ht="19.5" customHeight="1">
      <c r="A22" s="3"/>
      <c r="B22" s="42"/>
      <c r="C22" s="77">
        <v>430174112</v>
      </c>
      <c r="D22" s="78"/>
      <c r="E22" s="74"/>
      <c r="F22" s="69">
        <f t="shared" si="1"/>
        <v>16</v>
      </c>
      <c r="G22" s="158" t="s">
        <v>73</v>
      </c>
      <c r="H22" s="158"/>
      <c r="I22" s="71">
        <v>228</v>
      </c>
      <c r="J22" s="71" t="s">
        <v>19</v>
      </c>
      <c r="K22" s="144"/>
      <c r="L22" s="73">
        <f t="shared" si="0"/>
        <v>0</v>
      </c>
      <c r="M22" s="14"/>
      <c r="N22" s="22"/>
      <c r="O22" s="16"/>
    </row>
    <row r="23" spans="1:15" ht="19.5" customHeight="1">
      <c r="A23" s="3"/>
      <c r="B23" s="42"/>
      <c r="C23" s="81"/>
      <c r="D23" s="82" t="s">
        <v>125</v>
      </c>
      <c r="E23" s="74"/>
      <c r="F23" s="69">
        <f t="shared" si="1"/>
        <v>17</v>
      </c>
      <c r="G23" s="70" t="s">
        <v>95</v>
      </c>
      <c r="H23" s="76"/>
      <c r="I23" s="71">
        <v>65</v>
      </c>
      <c r="J23" s="71" t="s">
        <v>19</v>
      </c>
      <c r="K23" s="144"/>
      <c r="L23" s="73">
        <f t="shared" si="0"/>
        <v>0</v>
      </c>
      <c r="M23" s="14"/>
      <c r="N23" s="22"/>
      <c r="O23" s="16"/>
    </row>
    <row r="24" spans="1:15" ht="19.5" customHeight="1">
      <c r="A24" s="3"/>
      <c r="B24" s="42"/>
      <c r="C24" s="66" t="s">
        <v>57</v>
      </c>
      <c r="D24" s="67"/>
      <c r="E24" s="74"/>
      <c r="F24" s="69">
        <f t="shared" si="1"/>
        <v>18</v>
      </c>
      <c r="G24" s="158" t="s">
        <v>59</v>
      </c>
      <c r="H24" s="158"/>
      <c r="I24" s="71">
        <v>528</v>
      </c>
      <c r="J24" s="71" t="s">
        <v>19</v>
      </c>
      <c r="K24" s="144"/>
      <c r="L24" s="73">
        <f t="shared" si="0"/>
        <v>0</v>
      </c>
      <c r="M24" s="14"/>
      <c r="N24" s="22"/>
      <c r="O24" s="16"/>
    </row>
    <row r="25" spans="1:15" ht="19.5" customHeight="1">
      <c r="A25" s="3"/>
      <c r="B25" s="42"/>
      <c r="C25" s="81" t="s">
        <v>58</v>
      </c>
      <c r="D25" s="82"/>
      <c r="E25" s="74"/>
      <c r="F25" s="69">
        <f t="shared" si="1"/>
        <v>19</v>
      </c>
      <c r="G25" s="158" t="s">
        <v>99</v>
      </c>
      <c r="H25" s="158"/>
      <c r="I25" s="71">
        <v>52</v>
      </c>
      <c r="J25" s="71" t="s">
        <v>19</v>
      </c>
      <c r="K25" s="144"/>
      <c r="L25" s="73">
        <f t="shared" si="0"/>
        <v>0</v>
      </c>
      <c r="M25" s="14"/>
      <c r="N25" s="22"/>
      <c r="O25" s="16"/>
    </row>
    <row r="26" spans="1:15" ht="19.5" customHeight="1">
      <c r="A26" s="3"/>
      <c r="B26" s="42"/>
      <c r="C26" s="79">
        <v>430984125</v>
      </c>
      <c r="D26" s="82"/>
      <c r="E26" s="74"/>
      <c r="F26" s="69">
        <f t="shared" si="1"/>
        <v>20</v>
      </c>
      <c r="G26" s="70" t="s">
        <v>142</v>
      </c>
      <c r="H26" s="76"/>
      <c r="I26" s="71">
        <v>1</v>
      </c>
      <c r="J26" s="71" t="s">
        <v>20</v>
      </c>
      <c r="K26" s="144"/>
      <c r="L26" s="73">
        <f t="shared" si="0"/>
        <v>0</v>
      </c>
      <c r="M26" s="14"/>
      <c r="N26" s="22"/>
      <c r="O26" s="16"/>
    </row>
    <row r="27" spans="1:15" ht="19.5" customHeight="1">
      <c r="A27" s="3"/>
      <c r="B27" s="42"/>
      <c r="C27" s="79">
        <v>430984129</v>
      </c>
      <c r="D27" s="82"/>
      <c r="E27" s="74"/>
      <c r="F27" s="69">
        <f t="shared" si="1"/>
        <v>21</v>
      </c>
      <c r="G27" s="70" t="s">
        <v>143</v>
      </c>
      <c r="H27" s="76"/>
      <c r="I27" s="71">
        <v>2</v>
      </c>
      <c r="J27" s="71" t="s">
        <v>20</v>
      </c>
      <c r="K27" s="144"/>
      <c r="L27" s="73">
        <f t="shared" si="0"/>
        <v>0</v>
      </c>
      <c r="M27" s="14"/>
      <c r="N27" s="22"/>
      <c r="O27" s="16"/>
    </row>
    <row r="28" spans="1:15" ht="19.5" customHeight="1">
      <c r="A28" s="3"/>
      <c r="B28" s="42"/>
      <c r="C28" s="81" t="s">
        <v>101</v>
      </c>
      <c r="D28" s="82"/>
      <c r="E28" s="74"/>
      <c r="F28" s="69">
        <f t="shared" si="1"/>
        <v>22</v>
      </c>
      <c r="G28" s="83" t="s">
        <v>102</v>
      </c>
      <c r="H28" s="76"/>
      <c r="I28" s="71">
        <v>6</v>
      </c>
      <c r="J28" s="71" t="s">
        <v>100</v>
      </c>
      <c r="K28" s="144"/>
      <c r="L28" s="73">
        <f t="shared" si="0"/>
        <v>0</v>
      </c>
      <c r="M28" s="14"/>
      <c r="N28" s="22"/>
      <c r="O28" s="16"/>
    </row>
    <row r="29" spans="1:15" ht="19.5" customHeight="1">
      <c r="A29" s="3"/>
      <c r="B29" s="42"/>
      <c r="C29" s="81" t="s">
        <v>103</v>
      </c>
      <c r="D29" s="82"/>
      <c r="E29" s="74"/>
      <c r="F29" s="69">
        <f t="shared" si="1"/>
        <v>23</v>
      </c>
      <c r="G29" s="83" t="s">
        <v>104</v>
      </c>
      <c r="H29" s="76"/>
      <c r="I29" s="71">
        <v>12</v>
      </c>
      <c r="J29" s="71" t="s">
        <v>100</v>
      </c>
      <c r="K29" s="144"/>
      <c r="L29" s="73">
        <f t="shared" si="0"/>
        <v>0</v>
      </c>
      <c r="M29" s="14"/>
      <c r="N29" s="22"/>
      <c r="O29" s="16"/>
    </row>
    <row r="30" spans="1:15" ht="19.5" customHeight="1">
      <c r="A30" s="3"/>
      <c r="B30" s="42"/>
      <c r="C30" s="77">
        <v>285704</v>
      </c>
      <c r="D30" s="78"/>
      <c r="E30" s="74"/>
      <c r="F30" s="69">
        <f t="shared" si="1"/>
        <v>24</v>
      </c>
      <c r="G30" s="158" t="s">
        <v>213</v>
      </c>
      <c r="H30" s="158"/>
      <c r="I30" s="71">
        <v>3350</v>
      </c>
      <c r="J30" s="71" t="s">
        <v>23</v>
      </c>
      <c r="K30" s="144"/>
      <c r="L30" s="73">
        <f t="shared" si="0"/>
        <v>0</v>
      </c>
      <c r="M30" s="14"/>
      <c r="N30" s="22"/>
      <c r="O30" s="16"/>
    </row>
    <row r="31" spans="1:15" ht="19.5" customHeight="1">
      <c r="A31" s="3"/>
      <c r="B31" s="42"/>
      <c r="C31" s="77" t="s">
        <v>105</v>
      </c>
      <c r="D31" s="78"/>
      <c r="E31" s="74"/>
      <c r="F31" s="69">
        <f t="shared" si="1"/>
        <v>25</v>
      </c>
      <c r="G31" s="75" t="s">
        <v>215</v>
      </c>
      <c r="H31" s="75"/>
      <c r="I31" s="71">
        <v>3350</v>
      </c>
      <c r="J31" s="71" t="s">
        <v>23</v>
      </c>
      <c r="K31" s="144"/>
      <c r="L31" s="73">
        <f t="shared" si="0"/>
        <v>0</v>
      </c>
      <c r="M31" s="14"/>
      <c r="N31" s="22"/>
      <c r="O31" s="16"/>
    </row>
    <row r="32" spans="1:15" ht="19.5" customHeight="1">
      <c r="A32" s="3"/>
      <c r="B32" s="42"/>
      <c r="C32" s="77">
        <v>285702</v>
      </c>
      <c r="D32" s="78"/>
      <c r="E32" s="74"/>
      <c r="F32" s="69">
        <f t="shared" si="1"/>
        <v>26</v>
      </c>
      <c r="G32" s="158" t="s">
        <v>106</v>
      </c>
      <c r="H32" s="158"/>
      <c r="I32" s="71">
        <v>303</v>
      </c>
      <c r="J32" s="71" t="s">
        <v>23</v>
      </c>
      <c r="K32" s="144"/>
      <c r="L32" s="73">
        <f t="shared" si="0"/>
        <v>0</v>
      </c>
      <c r="M32" s="14"/>
      <c r="N32" s="22"/>
      <c r="O32" s="16"/>
    </row>
    <row r="33" spans="1:15" ht="19.5" customHeight="1">
      <c r="A33" s="3"/>
      <c r="B33" s="42"/>
      <c r="C33" s="66" t="s">
        <v>105</v>
      </c>
      <c r="D33" s="67"/>
      <c r="E33" s="74"/>
      <c r="F33" s="69">
        <f t="shared" si="1"/>
        <v>27</v>
      </c>
      <c r="G33" s="70" t="s">
        <v>214</v>
      </c>
      <c r="H33" s="76"/>
      <c r="I33" s="71">
        <v>58</v>
      </c>
      <c r="J33" s="71" t="s">
        <v>23</v>
      </c>
      <c r="K33" s="144"/>
      <c r="L33" s="73">
        <f t="shared" si="0"/>
        <v>0</v>
      </c>
      <c r="M33" s="14"/>
      <c r="N33" s="22"/>
      <c r="O33" s="16"/>
    </row>
    <row r="34" spans="1:15" ht="19.5" customHeight="1">
      <c r="A34" s="3"/>
      <c r="B34" s="42"/>
      <c r="C34" s="84">
        <v>285704</v>
      </c>
      <c r="D34" s="67"/>
      <c r="E34" s="74"/>
      <c r="F34" s="69">
        <f t="shared" si="1"/>
        <v>28</v>
      </c>
      <c r="G34" s="75" t="s">
        <v>180</v>
      </c>
      <c r="H34" s="75"/>
      <c r="I34" s="71">
        <v>50</v>
      </c>
      <c r="J34" s="71" t="s">
        <v>23</v>
      </c>
      <c r="K34" s="144"/>
      <c r="L34" s="73">
        <f t="shared" si="0"/>
        <v>0</v>
      </c>
      <c r="M34" s="14"/>
      <c r="N34" s="22"/>
      <c r="O34" s="16"/>
    </row>
    <row r="35" spans="1:15" ht="19.5" customHeight="1">
      <c r="A35" s="3"/>
      <c r="B35" s="42"/>
      <c r="C35" s="66" t="s">
        <v>183</v>
      </c>
      <c r="D35" s="67"/>
      <c r="E35" s="74"/>
      <c r="F35" s="69">
        <f t="shared" si="1"/>
        <v>29</v>
      </c>
      <c r="G35" s="75" t="s">
        <v>181</v>
      </c>
      <c r="H35" s="75"/>
      <c r="I35" s="71">
        <v>3</v>
      </c>
      <c r="J35" s="71" t="s">
        <v>100</v>
      </c>
      <c r="K35" s="144"/>
      <c r="L35" s="73">
        <f t="shared" si="0"/>
        <v>0</v>
      </c>
      <c r="M35" s="14"/>
      <c r="N35" s="22"/>
      <c r="O35" s="16"/>
    </row>
    <row r="36" spans="1:15" ht="19.5" customHeight="1">
      <c r="A36" s="3"/>
      <c r="B36" s="42"/>
      <c r="C36" s="66" t="s">
        <v>183</v>
      </c>
      <c r="D36" s="67"/>
      <c r="E36" s="74"/>
      <c r="F36" s="69">
        <f t="shared" si="1"/>
        <v>30</v>
      </c>
      <c r="G36" s="75" t="s">
        <v>182</v>
      </c>
      <c r="H36" s="75"/>
      <c r="I36" s="71">
        <v>4</v>
      </c>
      <c r="J36" s="71" t="s">
        <v>100</v>
      </c>
      <c r="K36" s="144"/>
      <c r="L36" s="73">
        <f t="shared" si="0"/>
        <v>0</v>
      </c>
      <c r="M36" s="14"/>
      <c r="N36" s="22"/>
      <c r="O36" s="16"/>
    </row>
    <row r="37" spans="1:15" s="31" customFormat="1" ht="19.5" customHeight="1">
      <c r="A37" s="34"/>
      <c r="B37" s="42"/>
      <c r="C37" s="66" t="s">
        <v>199</v>
      </c>
      <c r="D37" s="67"/>
      <c r="E37" s="74"/>
      <c r="F37" s="69">
        <f t="shared" si="1"/>
        <v>31</v>
      </c>
      <c r="G37" s="158" t="s">
        <v>24</v>
      </c>
      <c r="H37" s="158"/>
      <c r="I37" s="71">
        <v>893</v>
      </c>
      <c r="J37" s="71" t="s">
        <v>23</v>
      </c>
      <c r="K37" s="144"/>
      <c r="L37" s="73">
        <f t="shared" si="0"/>
        <v>0</v>
      </c>
      <c r="M37" s="35"/>
      <c r="N37" s="36"/>
      <c r="O37" s="37"/>
    </row>
    <row r="38" spans="1:15" s="31" customFormat="1" ht="19.5" customHeight="1">
      <c r="A38" s="34"/>
      <c r="B38" s="42"/>
      <c r="C38" s="66" t="s">
        <v>63</v>
      </c>
      <c r="D38" s="67"/>
      <c r="E38" s="74"/>
      <c r="F38" s="69">
        <f t="shared" si="1"/>
        <v>32</v>
      </c>
      <c r="G38" s="158" t="s">
        <v>198</v>
      </c>
      <c r="H38" s="158"/>
      <c r="I38" s="71">
        <v>286</v>
      </c>
      <c r="J38" s="71" t="s">
        <v>23</v>
      </c>
      <c r="K38" s="144"/>
      <c r="L38" s="73">
        <f t="shared" si="0"/>
        <v>0</v>
      </c>
      <c r="M38" s="35"/>
      <c r="N38" s="36"/>
      <c r="O38" s="37"/>
    </row>
    <row r="39" spans="1:15" s="31" customFormat="1" ht="19.5" customHeight="1">
      <c r="A39" s="34"/>
      <c r="B39" s="42"/>
      <c r="C39" s="66" t="s">
        <v>63</v>
      </c>
      <c r="D39" s="67"/>
      <c r="E39" s="74"/>
      <c r="F39" s="69">
        <f t="shared" si="1"/>
        <v>33</v>
      </c>
      <c r="G39" s="158" t="s">
        <v>32</v>
      </c>
      <c r="H39" s="158"/>
      <c r="I39" s="71">
        <v>141</v>
      </c>
      <c r="J39" s="71" t="s">
        <v>23</v>
      </c>
      <c r="K39" s="144"/>
      <c r="L39" s="73">
        <f t="shared" si="0"/>
        <v>0</v>
      </c>
      <c r="M39" s="35"/>
      <c r="N39" s="36"/>
      <c r="O39" s="37"/>
    </row>
    <row r="40" spans="1:15" ht="19.5" customHeight="1">
      <c r="A40" s="3"/>
      <c r="B40" s="42"/>
      <c r="C40" s="66"/>
      <c r="D40" s="67" t="s">
        <v>126</v>
      </c>
      <c r="E40" s="74"/>
      <c r="F40" s="69">
        <f t="shared" si="1"/>
        <v>34</v>
      </c>
      <c r="G40" s="85" t="s">
        <v>121</v>
      </c>
      <c r="H40" s="86"/>
      <c r="I40" s="71">
        <v>4</v>
      </c>
      <c r="J40" s="71" t="s">
        <v>20</v>
      </c>
      <c r="K40" s="144"/>
      <c r="L40" s="73">
        <f t="shared" si="0"/>
        <v>0</v>
      </c>
      <c r="M40" s="14"/>
      <c r="N40" s="22"/>
      <c r="O40" s="16"/>
    </row>
    <row r="41" spans="1:15" ht="19.5" customHeight="1">
      <c r="A41" s="3"/>
      <c r="B41" s="42"/>
      <c r="C41" s="66"/>
      <c r="D41" s="67" t="s">
        <v>145</v>
      </c>
      <c r="E41" s="74"/>
      <c r="F41" s="69">
        <f t="shared" si="1"/>
        <v>35</v>
      </c>
      <c r="G41" s="83" t="s">
        <v>68</v>
      </c>
      <c r="H41" s="87"/>
      <c r="I41" s="88">
        <v>8</v>
      </c>
      <c r="J41" s="89" t="s">
        <v>23</v>
      </c>
      <c r="K41" s="145"/>
      <c r="L41" s="73">
        <f t="shared" si="0"/>
        <v>0</v>
      </c>
      <c r="M41" s="14"/>
      <c r="N41" s="22"/>
      <c r="O41" s="16"/>
    </row>
    <row r="42" spans="1:15" ht="19.5" customHeight="1">
      <c r="A42" s="3"/>
      <c r="B42" s="42"/>
      <c r="C42" s="90" t="s">
        <v>146</v>
      </c>
      <c r="D42" s="67"/>
      <c r="E42" s="74"/>
      <c r="F42" s="69">
        <f t="shared" si="1"/>
        <v>36</v>
      </c>
      <c r="G42" s="83" t="s">
        <v>69</v>
      </c>
      <c r="H42" s="91"/>
      <c r="I42" s="71">
        <v>36</v>
      </c>
      <c r="J42" s="92" t="s">
        <v>19</v>
      </c>
      <c r="K42" s="146"/>
      <c r="L42" s="73">
        <f t="shared" si="0"/>
        <v>0</v>
      </c>
      <c r="M42" s="14"/>
      <c r="N42" s="22"/>
      <c r="O42" s="16"/>
    </row>
    <row r="43" spans="1:15" ht="19.5" customHeight="1">
      <c r="A43" s="3"/>
      <c r="B43" s="42"/>
      <c r="C43" s="90"/>
      <c r="D43" s="67" t="s">
        <v>177</v>
      </c>
      <c r="E43" s="74"/>
      <c r="F43" s="69">
        <f t="shared" si="1"/>
        <v>37</v>
      </c>
      <c r="G43" s="85" t="s">
        <v>176</v>
      </c>
      <c r="H43" s="91"/>
      <c r="I43" s="71">
        <v>1256</v>
      </c>
      <c r="J43" s="92" t="s">
        <v>19</v>
      </c>
      <c r="K43" s="146"/>
      <c r="L43" s="73">
        <f t="shared" si="0"/>
        <v>0</v>
      </c>
      <c r="M43" s="14"/>
      <c r="N43" s="22"/>
      <c r="O43" s="16"/>
    </row>
    <row r="44" spans="1:16" ht="19.5" customHeight="1">
      <c r="A44" s="19"/>
      <c r="B44" s="42"/>
      <c r="C44" s="66"/>
      <c r="D44" s="67" t="s">
        <v>179</v>
      </c>
      <c r="E44" s="74"/>
      <c r="F44" s="69">
        <f t="shared" si="1"/>
        <v>38</v>
      </c>
      <c r="G44" s="158" t="s">
        <v>178</v>
      </c>
      <c r="H44" s="158"/>
      <c r="I44" s="71">
        <v>1</v>
      </c>
      <c r="J44" s="71" t="s">
        <v>22</v>
      </c>
      <c r="K44" s="144"/>
      <c r="L44" s="73">
        <f t="shared" si="0"/>
        <v>0</v>
      </c>
      <c r="M44" s="14"/>
      <c r="N44" s="22"/>
      <c r="O44" s="16"/>
      <c r="P44" s="21"/>
    </row>
    <row r="45" spans="1:15" s="4" customFormat="1" ht="19.5" customHeight="1">
      <c r="A45" s="19"/>
      <c r="B45" s="42"/>
      <c r="C45" s="66"/>
      <c r="D45" s="67"/>
      <c r="E45" s="74"/>
      <c r="F45" s="93" t="s">
        <v>12</v>
      </c>
      <c r="G45" s="94"/>
      <c r="H45" s="94"/>
      <c r="I45" s="95"/>
      <c r="J45" s="95"/>
      <c r="K45" s="96"/>
      <c r="L45" s="97">
        <f>SUM(L7:L44)</f>
        <v>0</v>
      </c>
      <c r="M45" s="14"/>
      <c r="N45" s="14"/>
      <c r="O45" s="23"/>
    </row>
    <row r="46" spans="1:15" ht="19.5" customHeight="1">
      <c r="A46" s="3"/>
      <c r="B46" s="42"/>
      <c r="C46" s="66"/>
      <c r="D46" s="67"/>
      <c r="E46" s="74"/>
      <c r="F46" s="98"/>
      <c r="G46" s="99"/>
      <c r="H46" s="100"/>
      <c r="I46" s="88"/>
      <c r="J46" s="88"/>
      <c r="K46" s="101"/>
      <c r="L46" s="102"/>
      <c r="O46" s="16"/>
    </row>
    <row r="47" spans="1:15" ht="19.5" customHeight="1">
      <c r="A47" s="3"/>
      <c r="B47" s="42"/>
      <c r="C47" s="66"/>
      <c r="D47" s="67"/>
      <c r="E47" s="103" t="s">
        <v>6</v>
      </c>
      <c r="F47" s="155" t="s">
        <v>26</v>
      </c>
      <c r="G47" s="155"/>
      <c r="H47" s="155"/>
      <c r="I47" s="155"/>
      <c r="J47" s="155"/>
      <c r="K47" s="155"/>
      <c r="L47" s="156"/>
      <c r="M47" s="28"/>
      <c r="O47" s="16"/>
    </row>
    <row r="48" spans="1:15" ht="19.5" customHeight="1">
      <c r="A48" s="3"/>
      <c r="B48" s="42"/>
      <c r="C48" s="66"/>
      <c r="D48" s="67" t="s">
        <v>127</v>
      </c>
      <c r="E48" s="74"/>
      <c r="F48" s="69">
        <v>1</v>
      </c>
      <c r="G48" s="158" t="s">
        <v>28</v>
      </c>
      <c r="H48" s="158"/>
      <c r="I48" s="71">
        <v>2585</v>
      </c>
      <c r="J48" s="71" t="s">
        <v>19</v>
      </c>
      <c r="K48" s="144"/>
      <c r="L48" s="73">
        <f aca="true" t="shared" si="2" ref="L48:L63">+I48*K48</f>
        <v>0</v>
      </c>
      <c r="M48" s="14"/>
      <c r="N48" s="22"/>
      <c r="O48" s="16"/>
    </row>
    <row r="49" spans="1:15" ht="19.5" customHeight="1">
      <c r="A49" s="3"/>
      <c r="B49" s="42"/>
      <c r="C49" s="66"/>
      <c r="D49" s="67" t="s">
        <v>128</v>
      </c>
      <c r="E49" s="74"/>
      <c r="F49" s="69">
        <f>F48+1</f>
        <v>2</v>
      </c>
      <c r="G49" s="158" t="s">
        <v>29</v>
      </c>
      <c r="H49" s="158"/>
      <c r="I49" s="71">
        <v>55</v>
      </c>
      <c r="J49" s="71" t="s">
        <v>19</v>
      </c>
      <c r="K49" s="144"/>
      <c r="L49" s="73">
        <f t="shared" si="2"/>
        <v>0</v>
      </c>
      <c r="M49" s="14"/>
      <c r="N49" s="22"/>
      <c r="O49" s="16"/>
    </row>
    <row r="50" spans="1:15" ht="19.5" customHeight="1">
      <c r="A50" s="3"/>
      <c r="B50" s="42"/>
      <c r="C50" s="66"/>
      <c r="D50" s="67" t="s">
        <v>129</v>
      </c>
      <c r="E50" s="74"/>
      <c r="F50" s="69">
        <f aca="true" t="shared" si="3" ref="F50:F63">F49+1</f>
        <v>3</v>
      </c>
      <c r="G50" s="158" t="s">
        <v>31</v>
      </c>
      <c r="H50" s="158"/>
      <c r="I50" s="71">
        <v>1</v>
      </c>
      <c r="J50" s="71" t="s">
        <v>20</v>
      </c>
      <c r="K50" s="144"/>
      <c r="L50" s="73">
        <f t="shared" si="2"/>
        <v>0</v>
      </c>
      <c r="M50" s="14"/>
      <c r="N50" s="22"/>
      <c r="O50" s="16"/>
    </row>
    <row r="51" spans="1:15" ht="19.5" customHeight="1">
      <c r="A51" s="3"/>
      <c r="B51" s="42"/>
      <c r="C51" s="66"/>
      <c r="D51" s="67" t="s">
        <v>130</v>
      </c>
      <c r="E51" s="74"/>
      <c r="F51" s="69">
        <f t="shared" si="3"/>
        <v>4</v>
      </c>
      <c r="G51" s="70" t="s">
        <v>76</v>
      </c>
      <c r="H51" s="76"/>
      <c r="I51" s="71">
        <v>650</v>
      </c>
      <c r="J51" s="71" t="s">
        <v>19</v>
      </c>
      <c r="K51" s="144"/>
      <c r="L51" s="73">
        <f t="shared" si="2"/>
        <v>0</v>
      </c>
      <c r="M51" s="14"/>
      <c r="N51" s="22"/>
      <c r="O51" s="16"/>
    </row>
    <row r="52" spans="1:15" ht="19.5" customHeight="1">
      <c r="A52" s="3"/>
      <c r="B52" s="42"/>
      <c r="C52" s="66"/>
      <c r="D52" s="67" t="s">
        <v>131</v>
      </c>
      <c r="E52" s="74"/>
      <c r="F52" s="69">
        <f t="shared" si="3"/>
        <v>5</v>
      </c>
      <c r="G52" s="158" t="s">
        <v>81</v>
      </c>
      <c r="H52" s="158"/>
      <c r="I52" s="71">
        <v>2485</v>
      </c>
      <c r="J52" s="71" t="s">
        <v>19</v>
      </c>
      <c r="K52" s="144"/>
      <c r="L52" s="73">
        <f t="shared" si="2"/>
        <v>0</v>
      </c>
      <c r="M52" s="14"/>
      <c r="N52" s="22"/>
      <c r="O52" s="16"/>
    </row>
    <row r="53" spans="1:15" ht="19.5" customHeight="1">
      <c r="A53" s="3"/>
      <c r="B53" s="42"/>
      <c r="C53" s="66"/>
      <c r="D53" s="67" t="s">
        <v>132</v>
      </c>
      <c r="E53" s="74"/>
      <c r="F53" s="69">
        <f t="shared" si="3"/>
        <v>6</v>
      </c>
      <c r="G53" s="158" t="s">
        <v>82</v>
      </c>
      <c r="H53" s="158"/>
      <c r="I53" s="71">
        <v>2469</v>
      </c>
      <c r="J53" s="71" t="s">
        <v>19</v>
      </c>
      <c r="K53" s="144"/>
      <c r="L53" s="73">
        <f t="shared" si="2"/>
        <v>0</v>
      </c>
      <c r="M53" s="14"/>
      <c r="N53" s="22"/>
      <c r="O53" s="16"/>
    </row>
    <row r="54" spans="1:15" ht="19.5" customHeight="1">
      <c r="A54" s="3"/>
      <c r="B54" s="42"/>
      <c r="C54" s="66"/>
      <c r="D54" s="67" t="s">
        <v>133</v>
      </c>
      <c r="E54" s="74"/>
      <c r="F54" s="69">
        <f t="shared" si="3"/>
        <v>7</v>
      </c>
      <c r="G54" s="75" t="s">
        <v>77</v>
      </c>
      <c r="H54" s="75"/>
      <c r="I54" s="71">
        <v>1</v>
      </c>
      <c r="J54" s="71" t="s">
        <v>20</v>
      </c>
      <c r="K54" s="144"/>
      <c r="L54" s="73">
        <f t="shared" si="2"/>
        <v>0</v>
      </c>
      <c r="M54" s="14"/>
      <c r="N54" s="22"/>
      <c r="O54" s="16"/>
    </row>
    <row r="55" spans="1:15" ht="19.5" customHeight="1">
      <c r="A55" s="3"/>
      <c r="B55" s="42"/>
      <c r="C55" s="66"/>
      <c r="D55" s="67" t="s">
        <v>133</v>
      </c>
      <c r="E55" s="74"/>
      <c r="F55" s="69">
        <f t="shared" si="3"/>
        <v>8</v>
      </c>
      <c r="G55" s="75" t="s">
        <v>217</v>
      </c>
      <c r="H55" s="75"/>
      <c r="I55" s="71">
        <v>2</v>
      </c>
      <c r="J55" s="71" t="s">
        <v>20</v>
      </c>
      <c r="K55" s="144"/>
      <c r="L55" s="73">
        <f t="shared" si="2"/>
        <v>0</v>
      </c>
      <c r="M55" s="14"/>
      <c r="N55" s="22"/>
      <c r="O55" s="16"/>
    </row>
    <row r="56" spans="1:15" ht="19.5" customHeight="1">
      <c r="A56" s="3"/>
      <c r="B56" s="42"/>
      <c r="C56" s="66"/>
      <c r="D56" s="67" t="s">
        <v>134</v>
      </c>
      <c r="E56" s="74"/>
      <c r="F56" s="69">
        <f t="shared" si="3"/>
        <v>9</v>
      </c>
      <c r="G56" s="158" t="s">
        <v>84</v>
      </c>
      <c r="H56" s="158"/>
      <c r="I56" s="71">
        <v>2</v>
      </c>
      <c r="J56" s="71" t="s">
        <v>20</v>
      </c>
      <c r="K56" s="144"/>
      <c r="L56" s="73">
        <f t="shared" si="2"/>
        <v>0</v>
      </c>
      <c r="M56" s="14"/>
      <c r="N56" s="22"/>
      <c r="O56" s="16"/>
    </row>
    <row r="57" spans="1:15" ht="19.5" customHeight="1">
      <c r="A57" s="3"/>
      <c r="B57" s="42"/>
      <c r="C57" s="66"/>
      <c r="D57" s="67" t="s">
        <v>135</v>
      </c>
      <c r="E57" s="74"/>
      <c r="F57" s="69">
        <f t="shared" si="3"/>
        <v>10</v>
      </c>
      <c r="G57" s="158" t="s">
        <v>83</v>
      </c>
      <c r="H57" s="158"/>
      <c r="I57" s="71">
        <v>1</v>
      </c>
      <c r="J57" s="71" t="s">
        <v>20</v>
      </c>
      <c r="K57" s="144"/>
      <c r="L57" s="73">
        <f t="shared" si="2"/>
        <v>0</v>
      </c>
      <c r="M57" s="14"/>
      <c r="N57" s="22"/>
      <c r="O57" s="16"/>
    </row>
    <row r="58" spans="1:15" ht="19.5" customHeight="1">
      <c r="A58" s="3"/>
      <c r="B58" s="42"/>
      <c r="C58" s="66"/>
      <c r="D58" s="67" t="s">
        <v>136</v>
      </c>
      <c r="E58" s="74"/>
      <c r="F58" s="69">
        <f t="shared" si="3"/>
        <v>11</v>
      </c>
      <c r="G58" s="158" t="s">
        <v>191</v>
      </c>
      <c r="H58" s="158"/>
      <c r="I58" s="71">
        <v>1</v>
      </c>
      <c r="J58" s="71" t="s">
        <v>20</v>
      </c>
      <c r="K58" s="72">
        <v>4500</v>
      </c>
      <c r="L58" s="73">
        <f t="shared" si="2"/>
        <v>4500</v>
      </c>
      <c r="M58" s="14"/>
      <c r="N58" s="22"/>
      <c r="O58" s="16"/>
    </row>
    <row r="59" spans="1:15" ht="19.5" customHeight="1">
      <c r="A59" s="3"/>
      <c r="B59" s="42"/>
      <c r="C59" s="66"/>
      <c r="D59" s="67" t="s">
        <v>137</v>
      </c>
      <c r="E59" s="74"/>
      <c r="F59" s="69">
        <f t="shared" si="3"/>
        <v>12</v>
      </c>
      <c r="G59" s="158" t="s">
        <v>207</v>
      </c>
      <c r="H59" s="158"/>
      <c r="I59" s="71">
        <v>1</v>
      </c>
      <c r="J59" s="71" t="s">
        <v>20</v>
      </c>
      <c r="K59" s="72">
        <v>10000</v>
      </c>
      <c r="L59" s="73">
        <f t="shared" si="2"/>
        <v>10000</v>
      </c>
      <c r="M59" s="14"/>
      <c r="N59" s="22"/>
      <c r="O59" s="16"/>
    </row>
    <row r="60" spans="1:15" ht="19.5" customHeight="1">
      <c r="A60" s="3"/>
      <c r="B60" s="42"/>
      <c r="C60" s="66"/>
      <c r="D60" s="67" t="s">
        <v>138</v>
      </c>
      <c r="E60" s="74"/>
      <c r="F60" s="69">
        <f t="shared" si="3"/>
        <v>13</v>
      </c>
      <c r="G60" s="158" t="s">
        <v>80</v>
      </c>
      <c r="H60" s="158"/>
      <c r="I60" s="71">
        <v>1</v>
      </c>
      <c r="J60" s="71" t="s">
        <v>20</v>
      </c>
      <c r="K60" s="144"/>
      <c r="L60" s="73">
        <f t="shared" si="2"/>
        <v>0</v>
      </c>
      <c r="M60" s="14"/>
      <c r="N60" s="22"/>
      <c r="O60" s="16"/>
    </row>
    <row r="61" spans="1:15" ht="19.5" customHeight="1">
      <c r="A61" s="3"/>
      <c r="B61" s="42"/>
      <c r="C61" s="66"/>
      <c r="D61" s="67" t="s">
        <v>139</v>
      </c>
      <c r="E61" s="74"/>
      <c r="F61" s="69">
        <f t="shared" si="3"/>
        <v>14</v>
      </c>
      <c r="G61" s="158" t="s">
        <v>27</v>
      </c>
      <c r="H61" s="158"/>
      <c r="I61" s="71">
        <v>1</v>
      </c>
      <c r="J61" s="71" t="s">
        <v>20</v>
      </c>
      <c r="K61" s="144"/>
      <c r="L61" s="73">
        <f t="shared" si="2"/>
        <v>0</v>
      </c>
      <c r="M61" s="14"/>
      <c r="N61" s="22"/>
      <c r="O61" s="16"/>
    </row>
    <row r="62" spans="1:15" ht="19.5" customHeight="1">
      <c r="A62" s="3"/>
      <c r="B62" s="42"/>
      <c r="C62" s="66"/>
      <c r="D62" s="67" t="s">
        <v>140</v>
      </c>
      <c r="E62" s="74"/>
      <c r="F62" s="69">
        <f t="shared" si="3"/>
        <v>15</v>
      </c>
      <c r="G62" s="70" t="s">
        <v>210</v>
      </c>
      <c r="H62" s="76"/>
      <c r="I62" s="71">
        <v>1</v>
      </c>
      <c r="J62" s="71" t="s">
        <v>20</v>
      </c>
      <c r="K62" s="144"/>
      <c r="L62" s="73">
        <f t="shared" si="2"/>
        <v>0</v>
      </c>
      <c r="M62" s="14"/>
      <c r="N62" s="22"/>
      <c r="O62" s="16"/>
    </row>
    <row r="63" spans="1:15" ht="19.5" customHeight="1">
      <c r="A63" s="3"/>
      <c r="B63" s="42"/>
      <c r="C63" s="66"/>
      <c r="D63" s="67" t="s">
        <v>141</v>
      </c>
      <c r="E63" s="74"/>
      <c r="F63" s="69">
        <f t="shared" si="3"/>
        <v>16</v>
      </c>
      <c r="G63" s="158" t="s">
        <v>79</v>
      </c>
      <c r="H63" s="158"/>
      <c r="I63" s="71">
        <v>2621</v>
      </c>
      <c r="J63" s="71" t="s">
        <v>19</v>
      </c>
      <c r="K63" s="144"/>
      <c r="L63" s="73">
        <f t="shared" si="2"/>
        <v>0</v>
      </c>
      <c r="M63" s="14"/>
      <c r="N63" s="22"/>
      <c r="O63" s="16"/>
    </row>
    <row r="64" spans="1:15" ht="19.5" customHeight="1">
      <c r="A64" s="3"/>
      <c r="B64" s="42"/>
      <c r="C64" s="66"/>
      <c r="D64" s="67"/>
      <c r="E64" s="74"/>
      <c r="F64" s="93" t="s">
        <v>72</v>
      </c>
      <c r="G64" s="104"/>
      <c r="H64" s="105"/>
      <c r="I64" s="95"/>
      <c r="J64" s="95"/>
      <c r="K64" s="96"/>
      <c r="L64" s="97">
        <f>SUM(L48:L63)</f>
        <v>14500</v>
      </c>
      <c r="M64" s="14"/>
      <c r="N64" s="14"/>
      <c r="O64" s="16"/>
    </row>
    <row r="65" spans="1:12" ht="19.5" customHeight="1">
      <c r="A65" s="3"/>
      <c r="B65" s="42"/>
      <c r="C65" s="66"/>
      <c r="D65" s="67"/>
      <c r="E65" s="74"/>
      <c r="F65" s="69"/>
      <c r="G65" s="106"/>
      <c r="H65" s="100"/>
      <c r="I65" s="88"/>
      <c r="J65" s="88"/>
      <c r="K65" s="101"/>
      <c r="L65" s="102"/>
    </row>
    <row r="66" spans="1:14" ht="19.5" customHeight="1">
      <c r="A66" s="3"/>
      <c r="B66" s="42"/>
      <c r="C66" s="66"/>
      <c r="D66" s="67"/>
      <c r="E66" s="103" t="s">
        <v>7</v>
      </c>
      <c r="F66" s="155" t="s">
        <v>70</v>
      </c>
      <c r="G66" s="155"/>
      <c r="H66" s="155"/>
      <c r="I66" s="155"/>
      <c r="J66" s="155"/>
      <c r="K66" s="155"/>
      <c r="L66" s="156"/>
      <c r="M66" s="28"/>
      <c r="N66" s="22"/>
    </row>
    <row r="67" spans="1:15" ht="19.5" customHeight="1">
      <c r="A67" s="3"/>
      <c r="B67" s="42"/>
      <c r="C67" s="107"/>
      <c r="D67" s="67" t="s">
        <v>154</v>
      </c>
      <c r="E67" s="74"/>
      <c r="F67" s="69">
        <v>1</v>
      </c>
      <c r="G67" s="82" t="s">
        <v>86</v>
      </c>
      <c r="H67" s="82"/>
      <c r="I67" s="108">
        <v>4</v>
      </c>
      <c r="J67" s="71" t="s">
        <v>20</v>
      </c>
      <c r="K67" s="144"/>
      <c r="L67" s="73">
        <f aca="true" t="shared" si="4" ref="L67:L78">+I67*K67</f>
        <v>0</v>
      </c>
      <c r="M67" s="14"/>
      <c r="N67" s="22"/>
      <c r="O67" s="16"/>
    </row>
    <row r="68" spans="1:15" ht="19.5" customHeight="1">
      <c r="A68" s="3"/>
      <c r="B68" s="42"/>
      <c r="C68" s="107"/>
      <c r="D68" s="67" t="s">
        <v>156</v>
      </c>
      <c r="E68" s="74"/>
      <c r="F68" s="69">
        <f>F67+1</f>
        <v>2</v>
      </c>
      <c r="G68" s="82" t="s">
        <v>88</v>
      </c>
      <c r="H68" s="82"/>
      <c r="I68" s="108">
        <v>2</v>
      </c>
      <c r="J68" s="71" t="s">
        <v>20</v>
      </c>
      <c r="K68" s="144"/>
      <c r="L68" s="73">
        <f t="shared" si="4"/>
        <v>0</v>
      </c>
      <c r="M68" s="14"/>
      <c r="N68" s="22"/>
      <c r="O68" s="16"/>
    </row>
    <row r="69" spans="1:15" ht="19.5" customHeight="1">
      <c r="A69" s="3"/>
      <c r="B69" s="42"/>
      <c r="C69" s="107"/>
      <c r="D69" s="67" t="s">
        <v>157</v>
      </c>
      <c r="E69" s="74"/>
      <c r="F69" s="69">
        <f aca="true" t="shared" si="5" ref="F69:F78">F68+1</f>
        <v>3</v>
      </c>
      <c r="G69" s="82" t="s">
        <v>89</v>
      </c>
      <c r="H69" s="82"/>
      <c r="I69" s="108">
        <v>2</v>
      </c>
      <c r="J69" s="71" t="s">
        <v>20</v>
      </c>
      <c r="K69" s="144"/>
      <c r="L69" s="73">
        <f t="shared" si="4"/>
        <v>0</v>
      </c>
      <c r="M69" s="14"/>
      <c r="N69" s="22"/>
      <c r="O69" s="16"/>
    </row>
    <row r="70" spans="1:15" ht="19.5" customHeight="1">
      <c r="A70" s="3"/>
      <c r="B70" s="42"/>
      <c r="C70" s="107"/>
      <c r="D70" s="67" t="s">
        <v>150</v>
      </c>
      <c r="E70" s="74"/>
      <c r="F70" s="69">
        <f t="shared" si="5"/>
        <v>4</v>
      </c>
      <c r="G70" s="82" t="s">
        <v>85</v>
      </c>
      <c r="H70" s="82"/>
      <c r="I70" s="108">
        <v>1</v>
      </c>
      <c r="J70" s="71" t="s">
        <v>20</v>
      </c>
      <c r="K70" s="144"/>
      <c r="L70" s="73">
        <f t="shared" si="4"/>
        <v>0</v>
      </c>
      <c r="M70" s="14"/>
      <c r="N70" s="22"/>
      <c r="O70" s="16"/>
    </row>
    <row r="71" spans="1:15" ht="19.5" customHeight="1">
      <c r="A71" s="3"/>
      <c r="B71" s="42"/>
      <c r="C71" s="107"/>
      <c r="D71" s="67" t="s">
        <v>155</v>
      </c>
      <c r="E71" s="74"/>
      <c r="F71" s="69">
        <f t="shared" si="5"/>
        <v>5</v>
      </c>
      <c r="G71" s="82" t="s">
        <v>87</v>
      </c>
      <c r="H71" s="82"/>
      <c r="I71" s="108">
        <v>2</v>
      </c>
      <c r="J71" s="71" t="s">
        <v>20</v>
      </c>
      <c r="K71" s="144"/>
      <c r="L71" s="73">
        <f t="shared" si="4"/>
        <v>0</v>
      </c>
      <c r="M71" s="14"/>
      <c r="N71" s="22"/>
      <c r="O71" s="16"/>
    </row>
    <row r="72" spans="1:15" ht="19.5" customHeight="1">
      <c r="A72" s="3"/>
      <c r="B72" s="42"/>
      <c r="C72" s="107"/>
      <c r="D72" s="67" t="s">
        <v>158</v>
      </c>
      <c r="E72" s="74"/>
      <c r="F72" s="69">
        <f t="shared" si="5"/>
        <v>6</v>
      </c>
      <c r="G72" s="82" t="s">
        <v>90</v>
      </c>
      <c r="H72" s="82"/>
      <c r="I72" s="108">
        <v>8</v>
      </c>
      <c r="J72" s="71" t="s">
        <v>20</v>
      </c>
      <c r="K72" s="144"/>
      <c r="L72" s="73">
        <f t="shared" si="4"/>
        <v>0</v>
      </c>
      <c r="M72" s="14"/>
      <c r="N72" s="22"/>
      <c r="O72" s="16"/>
    </row>
    <row r="73" spans="1:15" ht="19.5" customHeight="1">
      <c r="A73" s="3"/>
      <c r="B73" s="42"/>
      <c r="C73" s="107"/>
      <c r="D73" s="67" t="s">
        <v>167</v>
      </c>
      <c r="E73" s="74"/>
      <c r="F73" s="69">
        <f t="shared" si="5"/>
        <v>7</v>
      </c>
      <c r="G73" s="82" t="s">
        <v>91</v>
      </c>
      <c r="H73" s="75"/>
      <c r="I73" s="108">
        <v>38</v>
      </c>
      <c r="J73" s="71" t="s">
        <v>20</v>
      </c>
      <c r="K73" s="144"/>
      <c r="L73" s="73">
        <f t="shared" si="4"/>
        <v>0</v>
      </c>
      <c r="M73" s="14"/>
      <c r="N73" s="22"/>
      <c r="O73" s="16"/>
    </row>
    <row r="74" spans="1:15" ht="19.5" customHeight="1">
      <c r="A74" s="3"/>
      <c r="B74" s="42"/>
      <c r="C74" s="107"/>
      <c r="D74" s="67" t="s">
        <v>168</v>
      </c>
      <c r="E74" s="74"/>
      <c r="F74" s="69">
        <f t="shared" si="5"/>
        <v>8</v>
      </c>
      <c r="G74" s="82" t="s">
        <v>92</v>
      </c>
      <c r="H74" s="75"/>
      <c r="I74" s="108">
        <v>29</v>
      </c>
      <c r="J74" s="71" t="s">
        <v>20</v>
      </c>
      <c r="K74" s="144"/>
      <c r="L74" s="73">
        <f t="shared" si="4"/>
        <v>0</v>
      </c>
      <c r="M74" s="14"/>
      <c r="N74" s="22"/>
      <c r="O74" s="16"/>
    </row>
    <row r="75" spans="1:15" ht="19.5" customHeight="1">
      <c r="A75" s="3"/>
      <c r="B75" s="42"/>
      <c r="C75" s="107"/>
      <c r="D75" s="67" t="s">
        <v>169</v>
      </c>
      <c r="E75" s="74"/>
      <c r="F75" s="69">
        <f t="shared" si="5"/>
        <v>9</v>
      </c>
      <c r="G75" s="82" t="s">
        <v>48</v>
      </c>
      <c r="H75" s="75"/>
      <c r="I75" s="109">
        <v>56605</v>
      </c>
      <c r="J75" s="71" t="s">
        <v>18</v>
      </c>
      <c r="K75" s="144"/>
      <c r="L75" s="73">
        <f t="shared" si="4"/>
        <v>0</v>
      </c>
      <c r="M75" s="14"/>
      <c r="N75" s="22"/>
      <c r="O75" s="16"/>
    </row>
    <row r="76" spans="1:15" ht="19.5" customHeight="1">
      <c r="A76" s="3"/>
      <c r="B76" s="42"/>
      <c r="C76" s="107"/>
      <c r="D76" s="67" t="s">
        <v>170</v>
      </c>
      <c r="E76" s="74"/>
      <c r="F76" s="69">
        <f t="shared" si="5"/>
        <v>10</v>
      </c>
      <c r="G76" s="82" t="s">
        <v>148</v>
      </c>
      <c r="H76" s="75"/>
      <c r="I76" s="109">
        <v>202228</v>
      </c>
      <c r="J76" s="71" t="s">
        <v>18</v>
      </c>
      <c r="K76" s="144"/>
      <c r="L76" s="73">
        <f t="shared" si="4"/>
        <v>0</v>
      </c>
      <c r="M76" s="14"/>
      <c r="N76" s="22"/>
      <c r="O76" s="16"/>
    </row>
    <row r="77" spans="1:15" ht="32.25" customHeight="1">
      <c r="A77" s="3"/>
      <c r="B77" s="42"/>
      <c r="C77" s="66"/>
      <c r="D77" s="67" t="s">
        <v>175</v>
      </c>
      <c r="E77" s="74"/>
      <c r="F77" s="69">
        <f t="shared" si="5"/>
        <v>11</v>
      </c>
      <c r="G77" s="153" t="s">
        <v>224</v>
      </c>
      <c r="H77" s="153"/>
      <c r="I77" s="71">
        <v>1</v>
      </c>
      <c r="J77" s="71" t="s">
        <v>22</v>
      </c>
      <c r="K77" s="144"/>
      <c r="L77" s="73">
        <f t="shared" si="4"/>
        <v>0</v>
      </c>
      <c r="M77" s="14"/>
      <c r="N77" s="22"/>
      <c r="O77" s="16"/>
    </row>
    <row r="78" spans="1:15" ht="19.5" customHeight="1">
      <c r="A78" s="3"/>
      <c r="B78" s="42"/>
      <c r="C78" s="107"/>
      <c r="D78" s="67" t="s">
        <v>223</v>
      </c>
      <c r="E78" s="74"/>
      <c r="F78" s="69">
        <f t="shared" si="5"/>
        <v>12</v>
      </c>
      <c r="G78" s="154" t="s">
        <v>222</v>
      </c>
      <c r="H78" s="154"/>
      <c r="I78" s="71">
        <v>1</v>
      </c>
      <c r="J78" s="110" t="s">
        <v>22</v>
      </c>
      <c r="K78" s="144"/>
      <c r="L78" s="73">
        <f t="shared" si="4"/>
        <v>0</v>
      </c>
      <c r="M78" s="14"/>
      <c r="N78" s="22"/>
      <c r="O78" s="16"/>
    </row>
    <row r="79" spans="1:14" ht="19.5" customHeight="1">
      <c r="A79" s="3"/>
      <c r="B79" s="42"/>
      <c r="C79" s="66"/>
      <c r="D79" s="67"/>
      <c r="E79" s="74"/>
      <c r="F79" s="93" t="s">
        <v>71</v>
      </c>
      <c r="G79" s="104"/>
      <c r="H79" s="105"/>
      <c r="I79" s="95"/>
      <c r="J79" s="95"/>
      <c r="K79" s="96"/>
      <c r="L79" s="97">
        <f>SUM(L67:L78)</f>
        <v>0</v>
      </c>
      <c r="M79" s="14"/>
      <c r="N79" s="14"/>
    </row>
    <row r="80" spans="1:14" ht="19.5" customHeight="1">
      <c r="A80" s="3"/>
      <c r="B80" s="42"/>
      <c r="C80" s="66"/>
      <c r="D80" s="67"/>
      <c r="E80" s="74"/>
      <c r="F80" s="69"/>
      <c r="G80" s="106"/>
      <c r="H80" s="100"/>
      <c r="I80" s="88"/>
      <c r="J80" s="88"/>
      <c r="K80" s="101"/>
      <c r="L80" s="102"/>
      <c r="N80" s="15"/>
    </row>
    <row r="81" spans="2:14" ht="19.5" customHeight="1">
      <c r="B81" s="111"/>
      <c r="C81" s="81"/>
      <c r="D81" s="82"/>
      <c r="E81" s="103" t="s">
        <v>8</v>
      </c>
      <c r="F81" s="155" t="s">
        <v>16</v>
      </c>
      <c r="G81" s="155"/>
      <c r="H81" s="155"/>
      <c r="I81" s="155"/>
      <c r="J81" s="155"/>
      <c r="K81" s="155"/>
      <c r="L81" s="156"/>
      <c r="M81" s="28"/>
      <c r="N81" s="15"/>
    </row>
    <row r="82" spans="2:14" ht="19.5" customHeight="1">
      <c r="B82" s="111"/>
      <c r="C82" s="81"/>
      <c r="D82" s="82"/>
      <c r="E82" s="74"/>
      <c r="F82" s="69">
        <v>1</v>
      </c>
      <c r="G82" s="70" t="s">
        <v>147</v>
      </c>
      <c r="H82" s="112"/>
      <c r="I82" s="71">
        <v>1</v>
      </c>
      <c r="J82" s="71" t="s">
        <v>22</v>
      </c>
      <c r="K82" s="144"/>
      <c r="L82" s="73">
        <f>+I82*K82</f>
        <v>0</v>
      </c>
      <c r="M82" s="14"/>
      <c r="N82" s="26"/>
    </row>
    <row r="83" spans="2:14" ht="19.5" customHeight="1">
      <c r="B83" s="111"/>
      <c r="C83" s="81"/>
      <c r="D83" s="82"/>
      <c r="E83" s="74"/>
      <c r="F83" s="69">
        <v>2</v>
      </c>
      <c r="G83" s="70" t="s">
        <v>30</v>
      </c>
      <c r="H83" s="112"/>
      <c r="I83" s="71">
        <v>1</v>
      </c>
      <c r="J83" s="71" t="s">
        <v>22</v>
      </c>
      <c r="K83" s="144"/>
      <c r="L83" s="73">
        <f>+I83*K83</f>
        <v>0</v>
      </c>
      <c r="M83" s="14"/>
      <c r="N83" s="26"/>
    </row>
    <row r="84" spans="2:14" ht="19.5" customHeight="1">
      <c r="B84" s="111"/>
      <c r="C84" s="81"/>
      <c r="D84" s="82"/>
      <c r="E84" s="74"/>
      <c r="F84" s="69">
        <v>3</v>
      </c>
      <c r="G84" s="70" t="s">
        <v>93</v>
      </c>
      <c r="H84" s="112"/>
      <c r="I84" s="71">
        <v>1</v>
      </c>
      <c r="J84" s="71" t="s">
        <v>22</v>
      </c>
      <c r="K84" s="144"/>
      <c r="L84" s="73">
        <f>+I84*K84</f>
        <v>0</v>
      </c>
      <c r="M84" s="14"/>
      <c r="N84" s="26"/>
    </row>
    <row r="85" spans="2:14" ht="19.5" customHeight="1">
      <c r="B85" s="111"/>
      <c r="C85" s="81"/>
      <c r="D85" s="82"/>
      <c r="E85" s="74"/>
      <c r="F85" s="69">
        <v>4</v>
      </c>
      <c r="G85" s="70" t="s">
        <v>192</v>
      </c>
      <c r="H85" s="112"/>
      <c r="I85" s="71">
        <v>1</v>
      </c>
      <c r="J85" s="71" t="s">
        <v>22</v>
      </c>
      <c r="K85" s="144"/>
      <c r="L85" s="73">
        <f>+I85*K85</f>
        <v>0</v>
      </c>
      <c r="M85" s="14"/>
      <c r="N85" s="26"/>
    </row>
    <row r="86" spans="2:14" ht="19.5" customHeight="1">
      <c r="B86" s="111"/>
      <c r="C86" s="81"/>
      <c r="D86" s="82"/>
      <c r="E86" s="74"/>
      <c r="F86" s="93" t="s">
        <v>17</v>
      </c>
      <c r="G86" s="104"/>
      <c r="H86" s="105"/>
      <c r="I86" s="95"/>
      <c r="J86" s="95"/>
      <c r="K86" s="96"/>
      <c r="L86" s="97">
        <f>SUM(L82:L85)</f>
        <v>0</v>
      </c>
      <c r="M86" s="14"/>
      <c r="N86" s="14"/>
    </row>
    <row r="87" spans="2:14" ht="19.5" customHeight="1">
      <c r="B87" s="111"/>
      <c r="C87" s="81"/>
      <c r="D87" s="82"/>
      <c r="E87" s="74"/>
      <c r="F87" s="69"/>
      <c r="G87" s="106"/>
      <c r="H87" s="100"/>
      <c r="I87" s="88"/>
      <c r="J87" s="88"/>
      <c r="K87" s="101"/>
      <c r="L87" s="102"/>
      <c r="N87" s="25"/>
    </row>
    <row r="88" spans="2:14" ht="19.5" customHeight="1">
      <c r="B88" s="111"/>
      <c r="C88" s="81"/>
      <c r="D88" s="82"/>
      <c r="E88" s="103" t="s">
        <v>9</v>
      </c>
      <c r="F88" s="155" t="s">
        <v>10</v>
      </c>
      <c r="G88" s="155"/>
      <c r="H88" s="155"/>
      <c r="I88" s="155"/>
      <c r="J88" s="155"/>
      <c r="K88" s="155"/>
      <c r="L88" s="156"/>
      <c r="M88" s="28"/>
      <c r="N88" s="25"/>
    </row>
    <row r="89" spans="2:14" ht="19.5" customHeight="1">
      <c r="B89" s="111"/>
      <c r="C89" s="81"/>
      <c r="D89" s="82" t="s">
        <v>184</v>
      </c>
      <c r="E89" s="74"/>
      <c r="F89" s="69">
        <v>1</v>
      </c>
      <c r="G89" s="157" t="s">
        <v>64</v>
      </c>
      <c r="H89" s="157"/>
      <c r="I89" s="108">
        <v>1</v>
      </c>
      <c r="J89" s="71" t="s">
        <v>20</v>
      </c>
      <c r="K89" s="144"/>
      <c r="L89" s="73">
        <f>+I89*K89</f>
        <v>0</v>
      </c>
      <c r="M89" s="14"/>
      <c r="N89" s="26"/>
    </row>
    <row r="90" spans="2:14" ht="19.5" customHeight="1">
      <c r="B90" s="111"/>
      <c r="C90" s="81"/>
      <c r="D90" s="82" t="s">
        <v>185</v>
      </c>
      <c r="E90" s="74"/>
      <c r="F90" s="69">
        <v>2</v>
      </c>
      <c r="G90" s="83" t="s">
        <v>65</v>
      </c>
      <c r="H90" s="112"/>
      <c r="I90" s="108">
        <v>1</v>
      </c>
      <c r="J90" s="71" t="s">
        <v>20</v>
      </c>
      <c r="K90" s="144"/>
      <c r="L90" s="73">
        <f>+I90*K90</f>
        <v>0</v>
      </c>
      <c r="M90" s="14"/>
      <c r="N90" s="26"/>
    </row>
    <row r="91" spans="2:14" ht="19.5" customHeight="1">
      <c r="B91" s="111"/>
      <c r="C91" s="81"/>
      <c r="D91" s="82" t="s">
        <v>186</v>
      </c>
      <c r="E91" s="74"/>
      <c r="F91" s="69">
        <v>3</v>
      </c>
      <c r="G91" s="83" t="s">
        <v>78</v>
      </c>
      <c r="H91" s="112"/>
      <c r="I91" s="108">
        <v>3</v>
      </c>
      <c r="J91" s="71" t="s">
        <v>20</v>
      </c>
      <c r="K91" s="144"/>
      <c r="L91" s="73">
        <f>+I91*K91</f>
        <v>0</v>
      </c>
      <c r="M91" s="14"/>
      <c r="N91" s="26"/>
    </row>
    <row r="92" spans="2:14" ht="19.5" customHeight="1">
      <c r="B92" s="111"/>
      <c r="C92" s="81"/>
      <c r="D92" s="82" t="s">
        <v>187</v>
      </c>
      <c r="E92" s="74"/>
      <c r="F92" s="69">
        <v>4</v>
      </c>
      <c r="G92" s="83" t="s">
        <v>66</v>
      </c>
      <c r="H92" s="112"/>
      <c r="I92" s="108">
        <v>6</v>
      </c>
      <c r="J92" s="71" t="s">
        <v>20</v>
      </c>
      <c r="K92" s="144"/>
      <c r="L92" s="73">
        <f>+I92*K92</f>
        <v>0</v>
      </c>
      <c r="M92" s="14"/>
      <c r="N92" s="26"/>
    </row>
    <row r="93" spans="2:14" ht="19.5" customHeight="1">
      <c r="B93" s="111"/>
      <c r="C93" s="81"/>
      <c r="D93" s="82" t="s">
        <v>188</v>
      </c>
      <c r="E93" s="74"/>
      <c r="F93" s="69">
        <v>5</v>
      </c>
      <c r="G93" s="83" t="s">
        <v>67</v>
      </c>
      <c r="H93" s="112"/>
      <c r="I93" s="108">
        <v>4</v>
      </c>
      <c r="J93" s="71" t="s">
        <v>20</v>
      </c>
      <c r="K93" s="144"/>
      <c r="L93" s="73">
        <f>+I93*K93</f>
        <v>0</v>
      </c>
      <c r="M93" s="17"/>
      <c r="N93" s="15"/>
    </row>
    <row r="94" spans="2:14" ht="19.5" customHeight="1">
      <c r="B94" s="111"/>
      <c r="C94" s="81"/>
      <c r="D94" s="82"/>
      <c r="E94" s="74"/>
      <c r="F94" s="93" t="s">
        <v>14</v>
      </c>
      <c r="G94" s="104"/>
      <c r="H94" s="105"/>
      <c r="I94" s="95"/>
      <c r="J94" s="95"/>
      <c r="K94" s="96"/>
      <c r="L94" s="97">
        <f>SUM(L89:L93)</f>
        <v>0</v>
      </c>
      <c r="M94" s="14"/>
      <c r="N94" s="14"/>
    </row>
    <row r="95" spans="2:14" ht="19.5" customHeight="1" thickBot="1">
      <c r="B95" s="113"/>
      <c r="C95" s="114"/>
      <c r="D95" s="115"/>
      <c r="E95" s="116"/>
      <c r="F95" s="117"/>
      <c r="G95" s="118"/>
      <c r="H95" s="119"/>
      <c r="I95" s="150" t="s">
        <v>218</v>
      </c>
      <c r="J95" s="151"/>
      <c r="K95" s="152"/>
      <c r="L95" s="120">
        <f>+L45+L64+L79+L86+L94</f>
        <v>14500</v>
      </c>
      <c r="M95" s="24"/>
      <c r="N95" s="15"/>
    </row>
    <row r="96" spans="2:14" ht="19.5" customHeight="1">
      <c r="B96" s="111"/>
      <c r="C96" s="81"/>
      <c r="D96" s="82"/>
      <c r="E96" s="74"/>
      <c r="F96" s="121"/>
      <c r="G96" s="70"/>
      <c r="H96" s="76"/>
      <c r="I96" s="71"/>
      <c r="J96" s="71"/>
      <c r="K96" s="72"/>
      <c r="L96" s="122"/>
      <c r="M96" s="14"/>
      <c r="N96" s="14"/>
    </row>
    <row r="97" spans="2:14" ht="19.5" customHeight="1">
      <c r="B97" s="111"/>
      <c r="C97" s="81"/>
      <c r="D97" s="82"/>
      <c r="E97" s="103" t="s">
        <v>190</v>
      </c>
      <c r="F97" s="155" t="s">
        <v>201</v>
      </c>
      <c r="G97" s="155"/>
      <c r="H97" s="155"/>
      <c r="I97" s="155"/>
      <c r="J97" s="155"/>
      <c r="K97" s="155"/>
      <c r="L97" s="156"/>
      <c r="M97" s="14"/>
      <c r="N97" s="14"/>
    </row>
    <row r="98" spans="2:14" ht="19.5" customHeight="1">
      <c r="B98" s="111"/>
      <c r="C98" s="66" t="s">
        <v>117</v>
      </c>
      <c r="D98" s="82"/>
      <c r="E98" s="74"/>
      <c r="F98" s="69">
        <v>1</v>
      </c>
      <c r="G98" s="159" t="s">
        <v>211</v>
      </c>
      <c r="H98" s="160"/>
      <c r="I98" s="108">
        <v>1</v>
      </c>
      <c r="J98" s="71" t="s">
        <v>22</v>
      </c>
      <c r="K98" s="144"/>
      <c r="L98" s="73">
        <f aca="true" t="shared" si="6" ref="L98:L115">+I98*K98</f>
        <v>0</v>
      </c>
      <c r="M98" s="14"/>
      <c r="N98" s="14"/>
    </row>
    <row r="99" spans="1:15" ht="19.5" customHeight="1">
      <c r="A99" s="3"/>
      <c r="B99" s="42"/>
      <c r="C99" s="66"/>
      <c r="D99" s="67" t="s">
        <v>149</v>
      </c>
      <c r="E99" s="74"/>
      <c r="F99" s="69">
        <f>F98+1</f>
        <v>2</v>
      </c>
      <c r="G99" s="157" t="s">
        <v>37</v>
      </c>
      <c r="H99" s="157"/>
      <c r="I99" s="108">
        <v>7</v>
      </c>
      <c r="J99" s="71" t="s">
        <v>20</v>
      </c>
      <c r="K99" s="147"/>
      <c r="L99" s="73">
        <f t="shared" si="6"/>
        <v>0</v>
      </c>
      <c r="M99" s="14"/>
      <c r="N99" s="22"/>
      <c r="O99" s="16"/>
    </row>
    <row r="100" spans="1:15" ht="19.5" customHeight="1">
      <c r="A100" s="3"/>
      <c r="B100" s="42"/>
      <c r="C100" s="66"/>
      <c r="D100" s="67" t="s">
        <v>150</v>
      </c>
      <c r="E100" s="74"/>
      <c r="F100" s="69">
        <f aca="true" t="shared" si="7" ref="F100:F115">F99+1</f>
        <v>3</v>
      </c>
      <c r="G100" s="82" t="s">
        <v>85</v>
      </c>
      <c r="H100" s="82"/>
      <c r="I100" s="108">
        <v>14</v>
      </c>
      <c r="J100" s="71" t="s">
        <v>20</v>
      </c>
      <c r="K100" s="147"/>
      <c r="L100" s="73">
        <f t="shared" si="6"/>
        <v>0</v>
      </c>
      <c r="M100" s="14"/>
      <c r="N100" s="22"/>
      <c r="O100" s="16"/>
    </row>
    <row r="101" spans="1:15" ht="19.5" customHeight="1">
      <c r="A101" s="3"/>
      <c r="B101" s="42"/>
      <c r="C101" s="66"/>
      <c r="D101" s="67" t="s">
        <v>151</v>
      </c>
      <c r="E101" s="74"/>
      <c r="F101" s="69">
        <f t="shared" si="7"/>
        <v>4</v>
      </c>
      <c r="G101" s="82" t="s">
        <v>38</v>
      </c>
      <c r="H101" s="82"/>
      <c r="I101" s="108">
        <v>12</v>
      </c>
      <c r="J101" s="71" t="s">
        <v>20</v>
      </c>
      <c r="K101" s="147"/>
      <c r="L101" s="73">
        <f t="shared" si="6"/>
        <v>0</v>
      </c>
      <c r="M101" s="14"/>
      <c r="N101" s="22"/>
      <c r="O101" s="16"/>
    </row>
    <row r="102" spans="1:15" ht="19.5" customHeight="1">
      <c r="A102" s="3"/>
      <c r="B102" s="42"/>
      <c r="C102" s="66"/>
      <c r="D102" s="67" t="s">
        <v>152</v>
      </c>
      <c r="E102" s="74"/>
      <c r="F102" s="69">
        <f t="shared" si="7"/>
        <v>5</v>
      </c>
      <c r="G102" s="82" t="s">
        <v>39</v>
      </c>
      <c r="H102" s="82"/>
      <c r="I102" s="108">
        <v>2</v>
      </c>
      <c r="J102" s="71" t="s">
        <v>20</v>
      </c>
      <c r="K102" s="147"/>
      <c r="L102" s="73">
        <f t="shared" si="6"/>
        <v>0</v>
      </c>
      <c r="M102" s="14"/>
      <c r="N102" s="22"/>
      <c r="O102" s="16"/>
    </row>
    <row r="103" spans="1:15" ht="19.5" customHeight="1">
      <c r="A103" s="3"/>
      <c r="B103" s="42"/>
      <c r="C103" s="66"/>
      <c r="D103" s="67" t="s">
        <v>153</v>
      </c>
      <c r="E103" s="74"/>
      <c r="F103" s="69">
        <f t="shared" si="7"/>
        <v>6</v>
      </c>
      <c r="G103" s="82" t="s">
        <v>54</v>
      </c>
      <c r="H103" s="82"/>
      <c r="I103" s="108">
        <v>5</v>
      </c>
      <c r="J103" s="71" t="s">
        <v>20</v>
      </c>
      <c r="K103" s="147"/>
      <c r="L103" s="73">
        <f t="shared" si="6"/>
        <v>0</v>
      </c>
      <c r="M103" s="14"/>
      <c r="N103" s="22"/>
      <c r="O103" s="16"/>
    </row>
    <row r="104" spans="1:15" ht="19.5" customHeight="1">
      <c r="A104" s="3"/>
      <c r="B104" s="42"/>
      <c r="C104" s="66"/>
      <c r="D104" s="67" t="s">
        <v>159</v>
      </c>
      <c r="E104" s="74"/>
      <c r="F104" s="69">
        <f t="shared" si="7"/>
        <v>7</v>
      </c>
      <c r="G104" s="82" t="s">
        <v>40</v>
      </c>
      <c r="H104" s="75"/>
      <c r="I104" s="108">
        <v>49</v>
      </c>
      <c r="J104" s="71" t="s">
        <v>20</v>
      </c>
      <c r="K104" s="147"/>
      <c r="L104" s="73">
        <f t="shared" si="6"/>
        <v>0</v>
      </c>
      <c r="M104" s="14"/>
      <c r="N104" s="22"/>
      <c r="O104" s="16"/>
    </row>
    <row r="105" spans="1:15" ht="19.5" customHeight="1">
      <c r="A105" s="3"/>
      <c r="B105" s="42"/>
      <c r="C105" s="66"/>
      <c r="D105" s="67" t="s">
        <v>160</v>
      </c>
      <c r="E105" s="74"/>
      <c r="F105" s="69">
        <f t="shared" si="7"/>
        <v>8</v>
      </c>
      <c r="G105" s="82" t="s">
        <v>41</v>
      </c>
      <c r="H105" s="75"/>
      <c r="I105" s="108">
        <v>24</v>
      </c>
      <c r="J105" s="71" t="s">
        <v>20</v>
      </c>
      <c r="K105" s="147"/>
      <c r="L105" s="73">
        <f t="shared" si="6"/>
        <v>0</v>
      </c>
      <c r="M105" s="14"/>
      <c r="N105" s="22"/>
      <c r="O105" s="16"/>
    </row>
    <row r="106" spans="1:15" ht="19.5" customHeight="1">
      <c r="A106" s="3"/>
      <c r="B106" s="42"/>
      <c r="C106" s="66"/>
      <c r="D106" s="67" t="s">
        <v>161</v>
      </c>
      <c r="E106" s="74"/>
      <c r="F106" s="69">
        <f t="shared" si="7"/>
        <v>9</v>
      </c>
      <c r="G106" s="82" t="s">
        <v>42</v>
      </c>
      <c r="H106" s="75"/>
      <c r="I106" s="108">
        <v>78</v>
      </c>
      <c r="J106" s="71" t="s">
        <v>20</v>
      </c>
      <c r="K106" s="147"/>
      <c r="L106" s="73">
        <f t="shared" si="6"/>
        <v>0</v>
      </c>
      <c r="M106" s="14"/>
      <c r="N106" s="22"/>
      <c r="O106" s="16"/>
    </row>
    <row r="107" spans="1:15" ht="19.5" customHeight="1">
      <c r="A107" s="3"/>
      <c r="B107" s="42"/>
      <c r="C107" s="66"/>
      <c r="D107" s="67" t="s">
        <v>162</v>
      </c>
      <c r="E107" s="74"/>
      <c r="F107" s="69">
        <f t="shared" si="7"/>
        <v>10</v>
      </c>
      <c r="G107" s="82" t="s">
        <v>43</v>
      </c>
      <c r="H107" s="75"/>
      <c r="I107" s="108">
        <v>23</v>
      </c>
      <c r="J107" s="71" t="s">
        <v>20</v>
      </c>
      <c r="K107" s="147"/>
      <c r="L107" s="73">
        <f t="shared" si="6"/>
        <v>0</v>
      </c>
      <c r="M107" s="14"/>
      <c r="N107" s="22"/>
      <c r="O107" s="16"/>
    </row>
    <row r="108" spans="1:15" ht="19.5" customHeight="1">
      <c r="A108" s="3"/>
      <c r="B108" s="42"/>
      <c r="C108" s="66"/>
      <c r="D108" s="67" t="s">
        <v>163</v>
      </c>
      <c r="E108" s="74"/>
      <c r="F108" s="69">
        <f t="shared" si="7"/>
        <v>11</v>
      </c>
      <c r="G108" s="82" t="s">
        <v>44</v>
      </c>
      <c r="H108" s="75"/>
      <c r="I108" s="108">
        <v>193</v>
      </c>
      <c r="J108" s="71" t="s">
        <v>20</v>
      </c>
      <c r="K108" s="147"/>
      <c r="L108" s="73">
        <f t="shared" si="6"/>
        <v>0</v>
      </c>
      <c r="M108" s="14"/>
      <c r="N108" s="22"/>
      <c r="O108" s="16"/>
    </row>
    <row r="109" spans="1:15" ht="19.5" customHeight="1">
      <c r="A109" s="3"/>
      <c r="B109" s="42"/>
      <c r="C109" s="66"/>
      <c r="D109" s="67" t="s">
        <v>164</v>
      </c>
      <c r="E109" s="74"/>
      <c r="F109" s="69">
        <f t="shared" si="7"/>
        <v>12</v>
      </c>
      <c r="G109" s="82" t="s">
        <v>45</v>
      </c>
      <c r="H109" s="75"/>
      <c r="I109" s="108">
        <v>290</v>
      </c>
      <c r="J109" s="71" t="s">
        <v>20</v>
      </c>
      <c r="K109" s="147"/>
      <c r="L109" s="73">
        <f t="shared" si="6"/>
        <v>0</v>
      </c>
      <c r="M109" s="14"/>
      <c r="N109" s="22"/>
      <c r="O109" s="16"/>
    </row>
    <row r="110" spans="1:15" ht="19.5" customHeight="1">
      <c r="A110" s="3"/>
      <c r="B110" s="42"/>
      <c r="C110" s="66"/>
      <c r="D110" s="67" t="s">
        <v>165</v>
      </c>
      <c r="E110" s="74"/>
      <c r="F110" s="69">
        <f t="shared" si="7"/>
        <v>13</v>
      </c>
      <c r="G110" s="82" t="s">
        <v>46</v>
      </c>
      <c r="H110" s="75"/>
      <c r="I110" s="108">
        <v>472</v>
      </c>
      <c r="J110" s="71" t="s">
        <v>20</v>
      </c>
      <c r="K110" s="147"/>
      <c r="L110" s="73">
        <f t="shared" si="6"/>
        <v>0</v>
      </c>
      <c r="M110" s="14"/>
      <c r="N110" s="22"/>
      <c r="O110" s="16"/>
    </row>
    <row r="111" spans="1:15" ht="19.5" customHeight="1">
      <c r="A111" s="3"/>
      <c r="B111" s="42"/>
      <c r="C111" s="66"/>
      <c r="D111" s="67" t="s">
        <v>166</v>
      </c>
      <c r="E111" s="74"/>
      <c r="F111" s="69">
        <f t="shared" si="7"/>
        <v>14</v>
      </c>
      <c r="G111" s="82" t="s">
        <v>47</v>
      </c>
      <c r="H111" s="75"/>
      <c r="I111" s="108">
        <v>199</v>
      </c>
      <c r="J111" s="71" t="s">
        <v>20</v>
      </c>
      <c r="K111" s="147"/>
      <c r="L111" s="73">
        <f t="shared" si="6"/>
        <v>0</v>
      </c>
      <c r="M111" s="14"/>
      <c r="N111" s="22"/>
      <c r="O111" s="16"/>
    </row>
    <row r="112" spans="1:15" ht="19.5" customHeight="1">
      <c r="A112" s="3"/>
      <c r="B112" s="42"/>
      <c r="C112" s="66"/>
      <c r="D112" s="67" t="s">
        <v>171</v>
      </c>
      <c r="E112" s="74"/>
      <c r="F112" s="69">
        <f t="shared" si="7"/>
        <v>15</v>
      </c>
      <c r="G112" s="82" t="s">
        <v>49</v>
      </c>
      <c r="H112" s="75"/>
      <c r="I112" s="108">
        <v>282</v>
      </c>
      <c r="J112" s="71" t="s">
        <v>20</v>
      </c>
      <c r="K112" s="147"/>
      <c r="L112" s="73">
        <f t="shared" si="6"/>
        <v>0</v>
      </c>
      <c r="M112" s="14"/>
      <c r="N112" s="22"/>
      <c r="O112" s="16"/>
    </row>
    <row r="113" spans="1:15" ht="19.5" customHeight="1">
      <c r="A113" s="3"/>
      <c r="B113" s="42"/>
      <c r="C113" s="66"/>
      <c r="D113" s="67" t="s">
        <v>172</v>
      </c>
      <c r="E113" s="74"/>
      <c r="F113" s="69">
        <f t="shared" si="7"/>
        <v>16</v>
      </c>
      <c r="G113" s="82" t="s">
        <v>50</v>
      </c>
      <c r="H113" s="75"/>
      <c r="I113" s="108">
        <v>74</v>
      </c>
      <c r="J113" s="71" t="s">
        <v>20</v>
      </c>
      <c r="K113" s="147"/>
      <c r="L113" s="73">
        <f t="shared" si="6"/>
        <v>0</v>
      </c>
      <c r="M113" s="14"/>
      <c r="N113" s="22"/>
      <c r="O113" s="16"/>
    </row>
    <row r="114" spans="1:15" ht="19.5" customHeight="1">
      <c r="A114" s="3"/>
      <c r="B114" s="42"/>
      <c r="C114" s="123"/>
      <c r="D114" s="67" t="s">
        <v>173</v>
      </c>
      <c r="E114" s="74"/>
      <c r="F114" s="69">
        <f t="shared" si="7"/>
        <v>17</v>
      </c>
      <c r="G114" s="82" t="s">
        <v>51</v>
      </c>
      <c r="H114" s="75"/>
      <c r="I114" s="109">
        <v>44</v>
      </c>
      <c r="J114" s="71" t="s">
        <v>20</v>
      </c>
      <c r="K114" s="148"/>
      <c r="L114" s="73">
        <f t="shared" si="6"/>
        <v>0</v>
      </c>
      <c r="M114" s="14"/>
      <c r="N114" s="22"/>
      <c r="O114" s="16"/>
    </row>
    <row r="115" spans="1:15" ht="19.5" customHeight="1">
      <c r="A115" s="3"/>
      <c r="B115" s="42"/>
      <c r="C115" s="123"/>
      <c r="D115" s="67" t="s">
        <v>174</v>
      </c>
      <c r="E115" s="74"/>
      <c r="F115" s="69">
        <f t="shared" si="7"/>
        <v>18</v>
      </c>
      <c r="G115" s="82" t="s">
        <v>52</v>
      </c>
      <c r="H115" s="75"/>
      <c r="I115" s="124">
        <v>58</v>
      </c>
      <c r="J115" s="71" t="s">
        <v>20</v>
      </c>
      <c r="K115" s="148"/>
      <c r="L115" s="73">
        <f t="shared" si="6"/>
        <v>0</v>
      </c>
      <c r="M115" s="14"/>
      <c r="N115" s="22"/>
      <c r="O115" s="16"/>
    </row>
    <row r="116" spans="2:14" ht="19.5" customHeight="1" thickBot="1">
      <c r="B116" s="113"/>
      <c r="C116" s="114"/>
      <c r="D116" s="115"/>
      <c r="E116" s="116"/>
      <c r="F116" s="117"/>
      <c r="G116" s="118"/>
      <c r="H116" s="119"/>
      <c r="I116" s="150" t="s">
        <v>219</v>
      </c>
      <c r="J116" s="151"/>
      <c r="K116" s="152"/>
      <c r="L116" s="120">
        <f>SUM(L98:L115)</f>
        <v>0</v>
      </c>
      <c r="M116" s="24"/>
      <c r="N116" s="15"/>
    </row>
    <row r="117" spans="2:14" ht="19.5" customHeight="1">
      <c r="B117" s="111"/>
      <c r="C117" s="125"/>
      <c r="D117" s="126"/>
      <c r="E117" s="74"/>
      <c r="F117" s="69"/>
      <c r="G117" s="127"/>
      <c r="H117" s="127"/>
      <c r="I117" s="108"/>
      <c r="J117" s="71"/>
      <c r="K117" s="72"/>
      <c r="L117" s="73"/>
      <c r="M117" s="14"/>
      <c r="N117" s="14"/>
    </row>
    <row r="118" spans="2:14" ht="19.5" customHeight="1">
      <c r="B118" s="111"/>
      <c r="C118" s="81"/>
      <c r="D118" s="82"/>
      <c r="E118" s="103" t="s">
        <v>208</v>
      </c>
      <c r="F118" s="171" t="s">
        <v>202</v>
      </c>
      <c r="G118" s="172"/>
      <c r="H118" s="172"/>
      <c r="I118" s="172"/>
      <c r="J118" s="172"/>
      <c r="K118" s="172"/>
      <c r="L118" s="173"/>
      <c r="M118" s="14"/>
      <c r="N118" s="14"/>
    </row>
    <row r="119" spans="2:14" ht="19.5" customHeight="1">
      <c r="B119" s="111"/>
      <c r="C119" s="66" t="s">
        <v>117</v>
      </c>
      <c r="D119" s="82"/>
      <c r="E119" s="74"/>
      <c r="F119" s="69">
        <v>1</v>
      </c>
      <c r="G119" s="83" t="s">
        <v>212</v>
      </c>
      <c r="H119" s="112"/>
      <c r="I119" s="108">
        <v>1</v>
      </c>
      <c r="J119" s="71" t="s">
        <v>22</v>
      </c>
      <c r="K119" s="144"/>
      <c r="L119" s="73">
        <f aca="true" t="shared" si="8" ref="L119:L125">+I119*K119</f>
        <v>0</v>
      </c>
      <c r="M119" s="14"/>
      <c r="N119" s="14"/>
    </row>
    <row r="120" spans="2:14" ht="19.5" customHeight="1">
      <c r="B120" s="111"/>
      <c r="C120" s="81"/>
      <c r="D120" s="82"/>
      <c r="E120" s="74"/>
      <c r="F120" s="69">
        <f aca="true" t="shared" si="9" ref="F120:F125">F119+1</f>
        <v>2</v>
      </c>
      <c r="G120" s="83" t="s">
        <v>204</v>
      </c>
      <c r="H120" s="112"/>
      <c r="I120" s="108">
        <v>1</v>
      </c>
      <c r="J120" s="71" t="s">
        <v>20</v>
      </c>
      <c r="K120" s="144"/>
      <c r="L120" s="73">
        <f t="shared" si="8"/>
        <v>0</v>
      </c>
      <c r="M120" s="14"/>
      <c r="N120" s="22"/>
    </row>
    <row r="121" spans="2:14" ht="19.5" customHeight="1">
      <c r="B121" s="111"/>
      <c r="C121" s="81"/>
      <c r="D121" s="82"/>
      <c r="E121" s="74"/>
      <c r="F121" s="69">
        <f t="shared" si="9"/>
        <v>3</v>
      </c>
      <c r="G121" s="83" t="s">
        <v>205</v>
      </c>
      <c r="H121" s="112"/>
      <c r="I121" s="108">
        <v>1</v>
      </c>
      <c r="J121" s="71" t="s">
        <v>20</v>
      </c>
      <c r="K121" s="144"/>
      <c r="L121" s="73">
        <f t="shared" si="8"/>
        <v>0</v>
      </c>
      <c r="M121" s="14"/>
      <c r="N121" s="22"/>
    </row>
    <row r="122" spans="2:14" ht="19.5" customHeight="1">
      <c r="B122" s="111"/>
      <c r="C122" s="81"/>
      <c r="D122" s="82"/>
      <c r="E122" s="74"/>
      <c r="F122" s="69">
        <f t="shared" si="9"/>
        <v>4</v>
      </c>
      <c r="G122" s="83" t="s">
        <v>206</v>
      </c>
      <c r="H122" s="112"/>
      <c r="I122" s="108">
        <v>1</v>
      </c>
      <c r="J122" s="71" t="s">
        <v>20</v>
      </c>
      <c r="K122" s="144"/>
      <c r="L122" s="73">
        <f t="shared" si="8"/>
        <v>0</v>
      </c>
      <c r="M122" s="14"/>
      <c r="N122" s="22"/>
    </row>
    <row r="123" spans="1:15" ht="19.5" customHeight="1">
      <c r="A123" s="3"/>
      <c r="B123" s="42"/>
      <c r="C123" s="77">
        <v>285702</v>
      </c>
      <c r="D123" s="78"/>
      <c r="E123" s="74"/>
      <c r="F123" s="69">
        <f t="shared" si="9"/>
        <v>5</v>
      </c>
      <c r="G123" s="169" t="s">
        <v>106</v>
      </c>
      <c r="H123" s="170"/>
      <c r="I123" s="71">
        <v>158</v>
      </c>
      <c r="J123" s="71" t="s">
        <v>23</v>
      </c>
      <c r="K123" s="144"/>
      <c r="L123" s="73">
        <f t="shared" si="8"/>
        <v>0</v>
      </c>
      <c r="M123" s="14"/>
      <c r="N123" s="22"/>
      <c r="O123" s="16"/>
    </row>
    <row r="124" spans="1:14" ht="19.5" customHeight="1">
      <c r="A124" s="3"/>
      <c r="B124" s="42"/>
      <c r="C124" s="66" t="s">
        <v>112</v>
      </c>
      <c r="D124" s="67"/>
      <c r="E124" s="74"/>
      <c r="F124" s="69">
        <f t="shared" si="9"/>
        <v>6</v>
      </c>
      <c r="G124" s="70" t="s">
        <v>109</v>
      </c>
      <c r="H124" s="76"/>
      <c r="I124" s="71">
        <v>639</v>
      </c>
      <c r="J124" s="71" t="s">
        <v>19</v>
      </c>
      <c r="K124" s="144"/>
      <c r="L124" s="73">
        <f t="shared" si="8"/>
        <v>0</v>
      </c>
      <c r="M124" s="14"/>
      <c r="N124" s="22"/>
    </row>
    <row r="125" spans="1:14" ht="19.5" customHeight="1">
      <c r="A125" s="3"/>
      <c r="B125" s="42"/>
      <c r="C125" s="66" t="s">
        <v>116</v>
      </c>
      <c r="D125" s="67"/>
      <c r="E125" s="74"/>
      <c r="F125" s="69">
        <f t="shared" si="9"/>
        <v>7</v>
      </c>
      <c r="G125" s="70" t="s">
        <v>115</v>
      </c>
      <c r="H125" s="76"/>
      <c r="I125" s="71">
        <v>108</v>
      </c>
      <c r="J125" s="71" t="s">
        <v>19</v>
      </c>
      <c r="K125" s="144"/>
      <c r="L125" s="73">
        <f t="shared" si="8"/>
        <v>0</v>
      </c>
      <c r="M125" s="14"/>
      <c r="N125" s="22"/>
    </row>
    <row r="126" spans="2:14" ht="19.5" customHeight="1" thickBot="1">
      <c r="B126" s="113"/>
      <c r="C126" s="114"/>
      <c r="D126" s="115"/>
      <c r="E126" s="116"/>
      <c r="F126" s="117"/>
      <c r="G126" s="118"/>
      <c r="H126" s="119"/>
      <c r="I126" s="150" t="s">
        <v>220</v>
      </c>
      <c r="J126" s="151"/>
      <c r="K126" s="152"/>
      <c r="L126" s="120">
        <f>SUM(L119:L125)</f>
        <v>0</v>
      </c>
      <c r="M126" s="24"/>
      <c r="N126" s="15"/>
    </row>
    <row r="127" spans="2:14" ht="19.5" customHeight="1">
      <c r="B127" s="111"/>
      <c r="C127" s="125"/>
      <c r="D127" s="126"/>
      <c r="E127" s="74"/>
      <c r="F127" s="69"/>
      <c r="G127" s="127"/>
      <c r="H127" s="127"/>
      <c r="I127" s="108"/>
      <c r="J127" s="71"/>
      <c r="K127" s="72"/>
      <c r="L127" s="73"/>
      <c r="M127" s="14"/>
      <c r="N127" s="14"/>
    </row>
    <row r="128" spans="2:14" ht="19.5" customHeight="1">
      <c r="B128" s="111"/>
      <c r="C128" s="81"/>
      <c r="D128" s="82"/>
      <c r="E128" s="103" t="s">
        <v>209</v>
      </c>
      <c r="F128" s="171" t="s">
        <v>203</v>
      </c>
      <c r="G128" s="172"/>
      <c r="H128" s="172"/>
      <c r="I128" s="172"/>
      <c r="J128" s="172"/>
      <c r="K128" s="172"/>
      <c r="L128" s="173"/>
      <c r="M128" s="14"/>
      <c r="N128" s="14"/>
    </row>
    <row r="129" spans="2:14" ht="19.5" customHeight="1">
      <c r="B129" s="111"/>
      <c r="C129" s="81"/>
      <c r="D129" s="82" t="s">
        <v>216</v>
      </c>
      <c r="E129" s="74"/>
      <c r="F129" s="69">
        <v>1</v>
      </c>
      <c r="G129" s="169" t="s">
        <v>94</v>
      </c>
      <c r="H129" s="170"/>
      <c r="I129" s="109">
        <v>2621</v>
      </c>
      <c r="J129" s="71" t="s">
        <v>19</v>
      </c>
      <c r="K129" s="144"/>
      <c r="L129" s="73">
        <f>+I129*K129</f>
        <v>0</v>
      </c>
      <c r="M129" s="14"/>
      <c r="N129" s="14"/>
    </row>
    <row r="130" spans="2:14" ht="19.5" customHeight="1">
      <c r="B130" s="111"/>
      <c r="C130" s="125"/>
      <c r="D130" s="126"/>
      <c r="E130" s="74"/>
      <c r="F130" s="69"/>
      <c r="G130" s="127"/>
      <c r="H130" s="127"/>
      <c r="I130" s="108"/>
      <c r="J130" s="71"/>
      <c r="K130" s="72"/>
      <c r="L130" s="73"/>
      <c r="M130" s="14"/>
      <c r="N130" s="14"/>
    </row>
    <row r="131" spans="2:14" ht="19.5" customHeight="1" thickBot="1">
      <c r="B131" s="113"/>
      <c r="C131" s="114"/>
      <c r="D131" s="115"/>
      <c r="E131" s="116"/>
      <c r="F131" s="117"/>
      <c r="G131" s="118"/>
      <c r="H131" s="119"/>
      <c r="I131" s="150" t="s">
        <v>221</v>
      </c>
      <c r="J131" s="151"/>
      <c r="K131" s="152"/>
      <c r="L131" s="120">
        <f>SUM(L129)</f>
        <v>0</v>
      </c>
      <c r="M131" s="24"/>
      <c r="N131" s="15"/>
    </row>
    <row r="132" spans="2:14" ht="15">
      <c r="B132" s="111"/>
      <c r="C132" s="128" t="s">
        <v>196</v>
      </c>
      <c r="D132" s="128"/>
      <c r="E132" s="129"/>
      <c r="F132" s="130"/>
      <c r="G132" s="131"/>
      <c r="H132" s="131"/>
      <c r="I132" s="132"/>
      <c r="J132" s="132"/>
      <c r="K132" s="133"/>
      <c r="L132" s="134"/>
      <c r="M132" s="14"/>
      <c r="N132" s="27"/>
    </row>
    <row r="133" spans="2:14" ht="15">
      <c r="B133" s="135" t="s">
        <v>193</v>
      </c>
      <c r="C133" s="128"/>
      <c r="D133" s="128"/>
      <c r="E133" s="129"/>
      <c r="F133" s="130"/>
      <c r="G133" s="131"/>
      <c r="H133" s="131"/>
      <c r="I133" s="132"/>
      <c r="J133" s="132"/>
      <c r="K133" s="134"/>
      <c r="L133" s="134"/>
      <c r="M133" s="9"/>
      <c r="N133" s="15"/>
    </row>
    <row r="134" spans="2:14" ht="15">
      <c r="B134" s="135"/>
      <c r="C134" s="128"/>
      <c r="D134" s="128"/>
      <c r="E134" s="129"/>
      <c r="F134" s="136"/>
      <c r="G134" s="137"/>
      <c r="H134" s="137"/>
      <c r="I134" s="138"/>
      <c r="J134" s="138"/>
      <c r="K134" s="139"/>
      <c r="L134" s="139"/>
      <c r="M134" s="14"/>
      <c r="N134" s="15"/>
    </row>
    <row r="135" spans="2:12" ht="78" customHeight="1">
      <c r="B135" s="174" t="s">
        <v>194</v>
      </c>
      <c r="C135" s="174"/>
      <c r="D135" s="174"/>
      <c r="E135" s="174"/>
      <c r="F135" s="174"/>
      <c r="G135" s="174"/>
      <c r="H135" s="174"/>
      <c r="I135" s="174"/>
      <c r="J135" s="174"/>
      <c r="K135" s="174"/>
      <c r="L135" s="140"/>
    </row>
    <row r="136" spans="2:12" ht="15">
      <c r="B136" s="135"/>
      <c r="C136" s="128"/>
      <c r="D136" s="128"/>
      <c r="E136" s="141"/>
      <c r="F136" s="128"/>
      <c r="G136" s="128"/>
      <c r="H136" s="128"/>
      <c r="I136" s="142"/>
      <c r="J136" s="128"/>
      <c r="K136" s="143"/>
      <c r="L136" s="140"/>
    </row>
    <row r="137" spans="2:12" ht="38.25" customHeight="1">
      <c r="B137" s="174" t="s">
        <v>195</v>
      </c>
      <c r="C137" s="174"/>
      <c r="D137" s="174"/>
      <c r="E137" s="174"/>
      <c r="F137" s="174"/>
      <c r="G137" s="174"/>
      <c r="H137" s="174"/>
      <c r="I137" s="174"/>
      <c r="J137" s="174"/>
      <c r="K137" s="174"/>
      <c r="L137" s="140"/>
    </row>
    <row r="138" spans="2:12" ht="15">
      <c r="B138" s="135"/>
      <c r="C138" s="128"/>
      <c r="D138" s="128"/>
      <c r="E138" s="141"/>
      <c r="F138" s="128"/>
      <c r="G138" s="128"/>
      <c r="H138" s="128"/>
      <c r="I138" s="142"/>
      <c r="J138" s="128"/>
      <c r="K138" s="143"/>
      <c r="L138" s="140"/>
    </row>
    <row r="139" spans="2:12" ht="15" customHeight="1">
      <c r="B139" s="174" t="s">
        <v>197</v>
      </c>
      <c r="C139" s="174"/>
      <c r="D139" s="174"/>
      <c r="E139" s="174"/>
      <c r="F139" s="174"/>
      <c r="G139" s="174"/>
      <c r="H139" s="174"/>
      <c r="I139" s="174"/>
      <c r="J139" s="174"/>
      <c r="K139" s="174"/>
      <c r="L139" s="140"/>
    </row>
  </sheetData>
  <sheetProtection password="CC21" sheet="1" objects="1" scenarios="1" selectLockedCells="1"/>
  <mergeCells count="53">
    <mergeCell ref="G129:H129"/>
    <mergeCell ref="F128:L128"/>
    <mergeCell ref="F118:L118"/>
    <mergeCell ref="I131:K131"/>
    <mergeCell ref="I126:K126"/>
    <mergeCell ref="B139:K139"/>
    <mergeCell ref="B137:K137"/>
    <mergeCell ref="B135:K135"/>
    <mergeCell ref="G123:H123"/>
    <mergeCell ref="I2:L2"/>
    <mergeCell ref="G89:H89"/>
    <mergeCell ref="G24:H24"/>
    <mergeCell ref="G56:H56"/>
    <mergeCell ref="G61:H61"/>
    <mergeCell ref="F47:L47"/>
    <mergeCell ref="G38:H38"/>
    <mergeCell ref="G39:H39"/>
    <mergeCell ref="G37:H37"/>
    <mergeCell ref="G44:H44"/>
    <mergeCell ref="C1:H1"/>
    <mergeCell ref="C2:H2"/>
    <mergeCell ref="C3:H3"/>
    <mergeCell ref="G19:H19"/>
    <mergeCell ref="G49:H49"/>
    <mergeCell ref="G13:H13"/>
    <mergeCell ref="G14:H14"/>
    <mergeCell ref="G16:H16"/>
    <mergeCell ref="G8:H8"/>
    <mergeCell ref="G48:H48"/>
    <mergeCell ref="G60:H60"/>
    <mergeCell ref="G15:H15"/>
    <mergeCell ref="G25:H25"/>
    <mergeCell ref="G20:H20"/>
    <mergeCell ref="G30:H30"/>
    <mergeCell ref="G32:H32"/>
    <mergeCell ref="G22:H22"/>
    <mergeCell ref="G57:H57"/>
    <mergeCell ref="G58:H58"/>
    <mergeCell ref="G59:H59"/>
    <mergeCell ref="G63:H63"/>
    <mergeCell ref="G98:H98"/>
    <mergeCell ref="G50:H50"/>
    <mergeCell ref="F66:L66"/>
    <mergeCell ref="G53:H53"/>
    <mergeCell ref="G52:H52"/>
    <mergeCell ref="I95:K95"/>
    <mergeCell ref="I116:K116"/>
    <mergeCell ref="G77:H77"/>
    <mergeCell ref="G78:H78"/>
    <mergeCell ref="F88:L88"/>
    <mergeCell ref="F81:L81"/>
    <mergeCell ref="F97:L97"/>
    <mergeCell ref="G99:H99"/>
  </mergeCells>
  <printOptions horizontalCentered="1"/>
  <pageMargins left="0.7" right="0.7" top="0.75" bottom="0.75" header="0.3" footer="0.3"/>
  <pageSetup fitToHeight="0" fitToWidth="1" horizontalDpi="600" verticalDpi="600" orientation="portrait" scale="48" r:id="rId1"/>
  <headerFooter alignWithMargins="0">
    <oddHeader>&amp;RAttachment F</oddHeader>
  </headerFooter>
  <rowBreaks count="2" manualBreakCount="2">
    <brk id="65" min="1" max="11" man="1"/>
    <brk id="116" max="255" man="1"/>
  </rowBreaks>
</worksheet>
</file>

<file path=xl/worksheets/sheet2.xml><?xml version="1.0" encoding="utf-8"?>
<worksheet xmlns="http://schemas.openxmlformats.org/spreadsheetml/2006/main" xmlns:r="http://schemas.openxmlformats.org/officeDocument/2006/relationships">
  <dimension ref="A1:K13"/>
  <sheetViews>
    <sheetView zoomScalePageLayoutView="0" workbookViewId="0" topLeftCell="A1">
      <selection activeCell="K7" sqref="K7"/>
    </sheetView>
  </sheetViews>
  <sheetFormatPr defaultColWidth="9.140625" defaultRowHeight="12.75"/>
  <cols>
    <col min="2" max="2" width="17.28125" style="0" customWidth="1"/>
  </cols>
  <sheetData>
    <row r="1" spans="1:11" ht="13.5">
      <c r="A1" s="175" t="s">
        <v>24</v>
      </c>
      <c r="B1" s="175"/>
      <c r="C1" s="175" t="s">
        <v>53</v>
      </c>
      <c r="D1" s="175"/>
      <c r="I1" t="s">
        <v>55</v>
      </c>
      <c r="K1" t="s">
        <v>56</v>
      </c>
    </row>
    <row r="2" spans="1:11" ht="12">
      <c r="A2">
        <v>72320.0047</v>
      </c>
      <c r="C2">
        <v>1672.6566</v>
      </c>
      <c r="I2">
        <v>136.75</v>
      </c>
      <c r="K2">
        <v>51</v>
      </c>
    </row>
    <row r="3" spans="1:11" ht="12">
      <c r="A3">
        <v>1079.1708</v>
      </c>
      <c r="C3">
        <v>1056.681</v>
      </c>
      <c r="I3">
        <v>236.6</v>
      </c>
      <c r="K3">
        <v>42.58</v>
      </c>
    </row>
    <row r="4" spans="1:11" ht="12">
      <c r="A4">
        <v>638.6451</v>
      </c>
      <c r="C4">
        <v>422.74</v>
      </c>
      <c r="I4">
        <v>144.43</v>
      </c>
      <c r="K4">
        <v>38.34</v>
      </c>
    </row>
    <row r="5" spans="1:11" ht="12">
      <c r="A5">
        <v>1281.2573</v>
      </c>
      <c r="C5">
        <v>866.9059</v>
      </c>
      <c r="K5">
        <v>60.64</v>
      </c>
    </row>
    <row r="6" spans="1:3" ht="12">
      <c r="A6">
        <v>55883.9994</v>
      </c>
      <c r="C6">
        <v>194.3889</v>
      </c>
    </row>
    <row r="7" spans="1:11" ht="12">
      <c r="A7">
        <v>1545.8619</v>
      </c>
      <c r="C7">
        <v>2040.9722</v>
      </c>
      <c r="K7">
        <f>K2+K3+K4+K5</f>
        <v>192.56</v>
      </c>
    </row>
    <row r="8" ht="12">
      <c r="A8">
        <v>5601.264</v>
      </c>
    </row>
    <row r="10" ht="12">
      <c r="C10" s="31">
        <f>C2+C3+C4+C5+C6+C7</f>
        <v>6254.344599999999</v>
      </c>
    </row>
    <row r="11" ht="12">
      <c r="A11">
        <f>A2-A3-A4-A5-A6-A7-A8</f>
        <v>6289.806200000005</v>
      </c>
    </row>
    <row r="13" ht="12">
      <c r="A13" s="31">
        <f>A11-C2-C3</f>
        <v>3560.468600000005</v>
      </c>
    </row>
  </sheetData>
  <sheetProtection/>
  <mergeCells count="2">
    <mergeCell ref="A1:B1"/>
    <mergeCell ref="C1:D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Wood + Partners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Osipchak</dc:creator>
  <cp:keywords/>
  <dc:description/>
  <cp:lastModifiedBy>Windows User</cp:lastModifiedBy>
  <cp:lastPrinted>2019-12-13T18:12:21Z</cp:lastPrinted>
  <dcterms:created xsi:type="dcterms:W3CDTF">1999-12-06T20:17:27Z</dcterms:created>
  <dcterms:modified xsi:type="dcterms:W3CDTF">2019-12-15T01:47:23Z</dcterms:modified>
  <cp:category/>
  <cp:version/>
  <cp:contentType/>
  <cp:contentStatus/>
</cp:coreProperties>
</file>