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56" yWindow="228" windowWidth="19140" windowHeight="12228"/>
  </bookViews>
  <sheets>
    <sheet name="-" sheetId="11" r:id="rId1"/>
  </sheets>
  <definedNames>
    <definedName name="_xlnm.Print_Titles" localSheetId="0">'-'!$1:$2</definedName>
  </definedNames>
  <calcPr calcId="145621"/>
</workbook>
</file>

<file path=xl/calcChain.xml><?xml version="1.0" encoding="utf-8"?>
<calcChain xmlns="http://schemas.openxmlformats.org/spreadsheetml/2006/main">
  <c r="F70" i="11" l="1"/>
  <c r="F105" i="11"/>
  <c r="F37" i="11" l="1"/>
  <c r="F69" i="11" l="1"/>
  <c r="F48" i="11"/>
  <c r="F97" i="11" l="1"/>
  <c r="F96" i="11"/>
  <c r="F60" i="11" l="1"/>
  <c r="F61" i="11" s="1"/>
  <c r="F102" i="11" l="1"/>
  <c r="F106" i="11" s="1"/>
  <c r="F103" i="11"/>
  <c r="F104" i="11"/>
  <c r="F91" i="11"/>
  <c r="F92" i="11"/>
  <c r="F93" i="11"/>
  <c r="F94" i="11"/>
  <c r="F95" i="11"/>
  <c r="F98" i="11"/>
  <c r="F99" i="11"/>
  <c r="F85" i="11"/>
  <c r="F86" i="11"/>
  <c r="F84" i="11"/>
  <c r="F81" i="11"/>
  <c r="F82" i="11"/>
  <c r="F80" i="11"/>
  <c r="F67" i="11"/>
  <c r="F68" i="11"/>
  <c r="F73" i="11"/>
  <c r="F74" i="11"/>
  <c r="F75" i="11"/>
  <c r="F77" i="11"/>
  <c r="F78" i="11"/>
  <c r="F66" i="11"/>
  <c r="F7" i="11" l="1"/>
  <c r="F10" i="11"/>
  <c r="F12" i="11"/>
  <c r="F14" i="11"/>
  <c r="F20" i="11"/>
  <c r="F21" i="11"/>
  <c r="F22" i="11"/>
  <c r="F23" i="11"/>
  <c r="F27" i="11"/>
  <c r="F28" i="11"/>
  <c r="F29" i="11"/>
  <c r="F30" i="11"/>
  <c r="F35" i="11"/>
  <c r="F38" i="11"/>
  <c r="F42" i="11"/>
  <c r="F43" i="11"/>
  <c r="F44" i="11"/>
  <c r="F45" i="11"/>
  <c r="F46" i="11"/>
  <c r="F47" i="11"/>
  <c r="F49" i="11"/>
  <c r="F51" i="11"/>
  <c r="F52" i="11"/>
  <c r="F53" i="11"/>
  <c r="F6" i="11"/>
  <c r="F101" i="11"/>
  <c r="C90" i="11"/>
  <c r="F90" i="11" s="1"/>
  <c r="C89" i="11"/>
  <c r="F89" i="11" s="1"/>
  <c r="C88" i="11"/>
  <c r="F88" i="11" s="1"/>
  <c r="C76" i="11"/>
  <c r="F76" i="11" s="1"/>
  <c r="C41" i="11"/>
  <c r="F41" i="11" s="1"/>
  <c r="C40" i="11"/>
  <c r="F40" i="11" s="1"/>
  <c r="C36" i="11"/>
  <c r="F36" i="11" s="1"/>
  <c r="F34" i="11"/>
  <c r="F33" i="11"/>
  <c r="C32" i="11"/>
  <c r="F32" i="11" s="1"/>
  <c r="C31" i="11"/>
  <c r="F31" i="11" s="1"/>
  <c r="F25" i="11"/>
  <c r="F24" i="11"/>
  <c r="F18" i="11"/>
  <c r="F17" i="11"/>
  <c r="F16" i="11"/>
  <c r="C13" i="11"/>
  <c r="F13" i="11" s="1"/>
  <c r="C9" i="11"/>
  <c r="F9" i="11" s="1"/>
  <c r="F54" i="11" l="1"/>
  <c r="F109" i="11" l="1"/>
</calcChain>
</file>

<file path=xl/sharedStrings.xml><?xml version="1.0" encoding="utf-8"?>
<sst xmlns="http://schemas.openxmlformats.org/spreadsheetml/2006/main" count="275" uniqueCount="175">
  <si>
    <t xml:space="preserve">ITEM DESCRIPTION </t>
  </si>
  <si>
    <t>UNIT</t>
  </si>
  <si>
    <t>QUANTITY</t>
  </si>
  <si>
    <t>UNIT PRICE</t>
  </si>
  <si>
    <t>CY</t>
  </si>
  <si>
    <t>SY</t>
  </si>
  <si>
    <t>LS</t>
  </si>
  <si>
    <t>Maintenance of Traffic</t>
  </si>
  <si>
    <t>102-1</t>
  </si>
  <si>
    <t>Mobilization</t>
  </si>
  <si>
    <t>101-1</t>
  </si>
  <si>
    <t>EA</t>
  </si>
  <si>
    <t>LF</t>
  </si>
  <si>
    <t>ITEM #</t>
  </si>
  <si>
    <t>Performance Turf (Sod)</t>
  </si>
  <si>
    <t>570-1-2</t>
  </si>
  <si>
    <t>Clearing and Grubbing</t>
  </si>
  <si>
    <t>110-1-1</t>
  </si>
  <si>
    <t>LS/AC</t>
  </si>
  <si>
    <t>104-10-3</t>
  </si>
  <si>
    <t>INCIDENTAL CONSTRUCTION</t>
  </si>
  <si>
    <t>LANDSCAPING</t>
  </si>
  <si>
    <t>DRAINAGE</t>
  </si>
  <si>
    <t>PAVEMENT AND CONCRETE</t>
  </si>
  <si>
    <t>EROSION CONTROL</t>
  </si>
  <si>
    <t>EARTHWORK</t>
  </si>
  <si>
    <t>LC-003</t>
  </si>
  <si>
    <t>Inlet Protection</t>
  </si>
  <si>
    <t>104-18</t>
  </si>
  <si>
    <t>125-1</t>
  </si>
  <si>
    <t>LC-002</t>
  </si>
  <si>
    <t>LC-001</t>
  </si>
  <si>
    <t>522-2</t>
  </si>
  <si>
    <t>515-2211</t>
  </si>
  <si>
    <t>DEMOLITION</t>
  </si>
  <si>
    <t>110-3</t>
  </si>
  <si>
    <t>SF</t>
  </si>
  <si>
    <t>400-0-11</t>
  </si>
  <si>
    <t>0110-15</t>
  </si>
  <si>
    <t>1050-16005</t>
  </si>
  <si>
    <t>Concrete Curb &amp; Gutter, Type F</t>
  </si>
  <si>
    <t>520-1-10</t>
  </si>
  <si>
    <t>Pedestrian/Bicycle Railing, Steel, 42" Type 1</t>
  </si>
  <si>
    <t>Painted Pavt Mark, STD, White, Solid, 12"</t>
  </si>
  <si>
    <t>710-11123</t>
  </si>
  <si>
    <t>710-11125</t>
  </si>
  <si>
    <t>Painted Pavt Mark, STD, White, Solid, 24"</t>
  </si>
  <si>
    <t>700-1-11</t>
  </si>
  <si>
    <t>AS</t>
  </si>
  <si>
    <t>700-3201</t>
  </si>
  <si>
    <t>Sign Panel, F&amp;I OM, Up To 12 SF ((2) Stop Signs)</t>
  </si>
  <si>
    <t>Single Post Sign, F&amp;I GM ((2) Stop Sign Posts)</t>
  </si>
  <si>
    <t>DAY</t>
  </si>
  <si>
    <t>120-72</t>
  </si>
  <si>
    <t>LC-004</t>
  </si>
  <si>
    <t>LC-005</t>
  </si>
  <si>
    <t>110-4</t>
  </si>
  <si>
    <t>Removal of Existing Structure (conc. &amp; riprap walls)</t>
  </si>
  <si>
    <t>Removal of Existing Pavement (conc. &amp; asphalt drwys)</t>
  </si>
  <si>
    <t>24" RCP</t>
  </si>
  <si>
    <t>36" RCP</t>
  </si>
  <si>
    <t>430-174-136</t>
  </si>
  <si>
    <t>430-174-118</t>
  </si>
  <si>
    <t>Mitered End Sections</t>
  </si>
  <si>
    <t>430-984-125</t>
  </si>
  <si>
    <t>P-5 and P-6 Curb Inlet Drainage Structures</t>
  </si>
  <si>
    <t>P-8 Manhole Drainage Structures</t>
  </si>
  <si>
    <t>425-2-61</t>
  </si>
  <si>
    <t>425-1351</t>
  </si>
  <si>
    <t>Utility Pipe, Remove &amp; Dispose, 20-49.9" (CMP &amp; RCP)</t>
  </si>
  <si>
    <t>Gravel Fill (for Exfiltration System)</t>
  </si>
  <si>
    <t>Excavation for Structures (for Exfiltration System)</t>
  </si>
  <si>
    <t>Type C Inlet Drainage Structures</t>
  </si>
  <si>
    <t>30" RCP</t>
  </si>
  <si>
    <t>24" Perforated HDPE Pipe</t>
  </si>
  <si>
    <t>30" Perforated HDPE Pipe</t>
  </si>
  <si>
    <t>430-174-124-1</t>
  </si>
  <si>
    <t>430-174-124-2</t>
  </si>
  <si>
    <t>430-174-130-2</t>
  </si>
  <si>
    <t>430-174-130-1</t>
  </si>
  <si>
    <t>18" RCP</t>
  </si>
  <si>
    <t>15" RCP</t>
  </si>
  <si>
    <t>430-174-115</t>
  </si>
  <si>
    <t>425-1-521</t>
  </si>
  <si>
    <t>530-1</t>
  </si>
  <si>
    <t>285-709</t>
  </si>
  <si>
    <t>337-7-30</t>
  </si>
  <si>
    <t>Concrete Sidewalk and Driveways 6"</t>
  </si>
  <si>
    <t>1" SP9.5 Asphalt Pavement Replacement for Drainage Pipes</t>
  </si>
  <si>
    <t>6" SP12.5 Asphalt Pavement Replacement for Drainage Pipes</t>
  </si>
  <si>
    <t>Sand-Cement Conc. Riprap for patching and connecting to existing wall</t>
  </si>
  <si>
    <t>Sediment Barrier (Staked Type IV Silt Fence)</t>
  </si>
  <si>
    <t>Conduit for future Lighting</t>
  </si>
  <si>
    <t>Landscaping (30 street trees)</t>
  </si>
  <si>
    <t>Irrigation for Trees</t>
  </si>
  <si>
    <t>Magnolia Drive Multi-Use Trail from South Meridian Street to Pontiac Drive</t>
  </si>
  <si>
    <t>MULTI-USE TRAIL CONSTRUCTION</t>
  </si>
  <si>
    <t>SUB TOTAL</t>
  </si>
  <si>
    <t>As-Built Survey / Record Drawings</t>
  </si>
  <si>
    <t>UTILITY PIPE,PLUG &amp; PLACE OUT OF SERVICE, and Fill</t>
  </si>
  <si>
    <t>1050-18004</t>
  </si>
  <si>
    <t>UTILITY PIPE,REMOVE &amp; DISPOSE, 8-19.9"</t>
  </si>
  <si>
    <t>1050-16004</t>
  </si>
  <si>
    <t>Removal &amp; Disposal of Existing San. Sewer Manhole Structures</t>
  </si>
  <si>
    <t>1060-16</t>
  </si>
  <si>
    <t>2" SP12.5</t>
  </si>
  <si>
    <t>12" Limerock Base</t>
  </si>
  <si>
    <t>210-1-1</t>
  </si>
  <si>
    <t>12" Type B Stabilization</t>
  </si>
  <si>
    <t>160-4</t>
  </si>
  <si>
    <t>MILLING EXIST ASPH PAVT, 1 1/2" AVG DEPTH</t>
  </si>
  <si>
    <t>327-70-6</t>
  </si>
  <si>
    <t>Pavement Markings</t>
  </si>
  <si>
    <t>710-90</t>
  </si>
  <si>
    <t>6" Water Main Pipe</t>
  </si>
  <si>
    <t>COT-001</t>
  </si>
  <si>
    <t>8" Water Main Pipe</t>
  </si>
  <si>
    <t>COT-002</t>
  </si>
  <si>
    <t>12" Water Main Pipe</t>
  </si>
  <si>
    <t>COT-003</t>
  </si>
  <si>
    <t>6" Gate Valve &amp; Box</t>
  </si>
  <si>
    <t>COT-004</t>
  </si>
  <si>
    <t>8" Gate Valve &amp; Box</t>
  </si>
  <si>
    <t>COT-005</t>
  </si>
  <si>
    <t>12" Gate Valve &amp; Box</t>
  </si>
  <si>
    <t>COT-006</t>
  </si>
  <si>
    <t>COT-007</t>
  </si>
  <si>
    <t>Connect to Existing WM (12")</t>
  </si>
  <si>
    <t>COT-008</t>
  </si>
  <si>
    <t>6" Fire Hydrant Assembly (Includes Gate Valve &amp; Box)</t>
  </si>
  <si>
    <t>COT-009</t>
  </si>
  <si>
    <t>Water Service (Single Meter)</t>
  </si>
  <si>
    <t>COT-010</t>
  </si>
  <si>
    <t>8" PVC (8.1-10.0 ft. depth)</t>
  </si>
  <si>
    <t>COT-020</t>
  </si>
  <si>
    <t>10" PVC (8.1-10.0 ft. depth)</t>
  </si>
  <si>
    <t>COT-021</t>
  </si>
  <si>
    <t>4' Dia. Manhole  (8.1-10 ft. depth)</t>
  </si>
  <si>
    <t>COT-022</t>
  </si>
  <si>
    <t>COT-023</t>
  </si>
  <si>
    <t>TOTAL</t>
  </si>
  <si>
    <t>GENERAL SITE WORK</t>
  </si>
  <si>
    <t>ASPHALT PAVEMENT REPLACEMENT FOR WATER &amp; SEWER PIPES AND STRUCTURES</t>
  </si>
  <si>
    <t>ASPHALT PAVEMENT MILLING and OVERLAY OF ENTIRE ROADWAY</t>
  </si>
  <si>
    <t>POTABLE WATER</t>
  </si>
  <si>
    <t>SANITARY SEWER</t>
  </si>
  <si>
    <t>GRAND TOTAL</t>
  </si>
  <si>
    <t>LC-006</t>
  </si>
  <si>
    <t>IRRIGATION</t>
  </si>
  <si>
    <t>ALTERNATE #1 - IRRIGATION (NON-PARTICIPATING BY FDOT/FHWA)</t>
  </si>
  <si>
    <t>ALTERNATE #2 - WATER AND SANITARY SEWER REPLACEMENT (NON-PARTICIPATING BY FDOT/FHWA)</t>
  </si>
  <si>
    <t>Tree Mitigation (Non-Participating by FDOT/FHWA)</t>
  </si>
  <si>
    <t xml:space="preserve">NOTE:  </t>
  </si>
  <si>
    <t>NPDES (Non-Participating by FDOT/FHW)</t>
  </si>
  <si>
    <t>Construction Layout / Surveying (staking limits of const., etc) (Non-Participating by FDOT/FHW)</t>
  </si>
  <si>
    <t>As-Built survey (Non-Participating by FDOT/FHW)</t>
  </si>
  <si>
    <t>The Pay Items for NPDES, Construction Layout/Surveying (staking limits of construction, etc.), As-Built survey, Tree Mitigation, Irrigation for Trees, and As-built Survey/Record Drawings will not be paid with Federal Aid.</t>
  </si>
  <si>
    <t>Connect to Existing WM (2", 6", &amp; 8")</t>
  </si>
  <si>
    <t>COT-011</t>
  </si>
  <si>
    <t>COT-012</t>
  </si>
  <si>
    <t>2" Ball jValve &amp; Box</t>
  </si>
  <si>
    <t>12" x 6" TS&amp;V</t>
  </si>
  <si>
    <t>Tree Protection Barricades</t>
  </si>
  <si>
    <t>COT-024</t>
  </si>
  <si>
    <t>Attachment #6 - Revised Bid Pricing Sheet</t>
  </si>
  <si>
    <t>430-175-204</t>
  </si>
  <si>
    <t>38" x 60" ERCP</t>
  </si>
  <si>
    <t>LC-007</t>
  </si>
  <si>
    <t>Concrete Class NS, Gravity Wall &amp; Endwall</t>
  </si>
  <si>
    <t>COT-025</t>
  </si>
  <si>
    <t>COT-026</t>
  </si>
  <si>
    <t>Temporary Access to Apartment Complex</t>
  </si>
  <si>
    <t>8" X 4"  Sewer Service w/ Two-way Cleanout DIP</t>
  </si>
  <si>
    <t>8" X 4"  Sewer Service w/ Two-way Cleanout PVC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</si>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</sst>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[$$-409]#,##0.00_);\([$$-409]#,##0.00\)"/>
  </numFmts>
  <fonts count="1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name val="Arial"/>
      <family val="2"/>
    </font>
    <font>
      <sz val="8"/>
      <color theme="2" tint="-0.499984740745262"/>
      <name val="Arial"/>
      <family val="2"/>
    </font>
    <font>
      <b/>
      <sz val="13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/>
    <xf numFmtId="44" fontId="0" fillId="0" borderId="0" xfId="1" applyFont="1" applyFill="1"/>
    <xf numFmtId="0" fontId="6" fillId="0" borderId="0" xfId="0" applyFont="1" applyFill="1" applyAlignment="1">
      <alignment horizontal="left"/>
    </xf>
    <xf numFmtId="44" fontId="4" fillId="0" borderId="0" xfId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9" fontId="5" fillId="0" borderId="0" xfId="1" applyNumberFormat="1" applyFont="1" applyFill="1" applyBorder="1" applyAlignment="1" applyProtection="1">
      <alignment horizontal="right" vertical="center"/>
      <protection locked="0"/>
    </xf>
    <xf numFmtId="44" fontId="6" fillId="0" borderId="0" xfId="1" applyNumberFormat="1" applyFont="1" applyFill="1" applyAlignment="1">
      <alignment horizontal="left" vertical="center" indent="3"/>
    </xf>
    <xf numFmtId="0" fontId="7" fillId="0" borderId="0" xfId="0" applyFont="1" applyFill="1" applyBorder="1"/>
    <xf numFmtId="0" fontId="0" fillId="0" borderId="0" xfId="0" applyFill="1" applyBorder="1"/>
    <xf numFmtId="1" fontId="0" fillId="0" borderId="0" xfId="0" applyNumberForma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44" fontId="8" fillId="0" borderId="0" xfId="1" applyFont="1" applyFill="1"/>
    <xf numFmtId="1" fontId="8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indent="1"/>
    </xf>
    <xf numFmtId="44" fontId="10" fillId="0" borderId="0" xfId="0" applyNumberFormat="1" applyFont="1" applyFill="1" applyAlignment="1">
      <alignment horizontal="left"/>
    </xf>
    <xf numFmtId="0" fontId="10" fillId="0" borderId="0" xfId="0" applyFont="1" applyFill="1"/>
    <xf numFmtId="44" fontId="1" fillId="0" borderId="0" xfId="1" applyFont="1"/>
    <xf numFmtId="44" fontId="5" fillId="0" borderId="0" xfId="1" applyFont="1" applyFill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44" fontId="5" fillId="0" borderId="0" xfId="1" applyFont="1" applyFill="1" applyBorder="1" applyAlignment="1">
      <alignment vertical="center"/>
    </xf>
    <xf numFmtId="0" fontId="5" fillId="0" borderId="0" xfId="0" applyFont="1" applyFill="1"/>
    <xf numFmtId="0" fontId="11" fillId="0" borderId="0" xfId="0" applyFont="1" applyFill="1" applyAlignment="1">
      <alignment horizontal="left" vertical="center"/>
    </xf>
    <xf numFmtId="44" fontId="11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center"/>
    </xf>
    <xf numFmtId="44" fontId="6" fillId="0" borderId="0" xfId="1" applyNumberFormat="1" applyFont="1" applyFill="1" applyAlignment="1" applyProtection="1">
      <alignment horizontal="left" vertical="center" indent="3"/>
      <protection hidden="1"/>
    </xf>
    <xf numFmtId="4" fontId="6" fillId="0" borderId="0" xfId="1" applyNumberFormat="1" applyFont="1" applyFill="1" applyAlignment="1" applyProtection="1">
      <alignment horizontal="left" vertical="center" indent="3"/>
      <protection hidden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44" fontId="6" fillId="0" borderId="1" xfId="1" applyNumberFormat="1" applyFont="1" applyFill="1" applyBorder="1" applyAlignment="1">
      <alignment horizontal="left" vertical="center" indent="3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7" fontId="5" fillId="0" borderId="1" xfId="1" applyNumberFormat="1" applyFont="1" applyFill="1" applyBorder="1" applyAlignment="1" applyProtection="1">
      <alignment horizontal="center" vertical="center"/>
    </xf>
    <xf numFmtId="44" fontId="6" fillId="0" borderId="1" xfId="1" applyNumberFormat="1" applyFont="1" applyFill="1" applyBorder="1" applyAlignment="1" applyProtection="1">
      <alignment horizontal="left" vertical="center" indent="3"/>
      <protection locked="0"/>
    </xf>
    <xf numFmtId="0" fontId="12" fillId="0" borderId="0" xfId="0" applyFont="1" applyFill="1" applyBorder="1" applyAlignment="1">
      <alignment horizontal="left" indent="1"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164" fontId="12" fillId="0" borderId="0" xfId="1" applyNumberFormat="1" applyFont="1" applyFill="1" applyAlignment="1">
      <alignment horizontal="left" vertical="center" indent="3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7" fontId="5" fillId="0" borderId="0" xfId="1" applyNumberFormat="1" applyFont="1" applyFill="1" applyBorder="1" applyAlignment="1" applyProtection="1">
      <alignment horizontal="center" vertical="center"/>
    </xf>
    <xf numFmtId="44" fontId="6" fillId="0" borderId="0" xfId="1" applyNumberFormat="1" applyFont="1" applyFill="1" applyBorder="1" applyAlignment="1" applyProtection="1">
      <alignment horizontal="left" vertical="center" indent="3"/>
      <protection locked="0"/>
    </xf>
    <xf numFmtId="44" fontId="6" fillId="0" borderId="0" xfId="1" applyNumberFormat="1" applyFont="1" applyFill="1" applyBorder="1" applyAlignment="1">
      <alignment horizontal="left" vertical="center" indent="3"/>
    </xf>
    <xf numFmtId="0" fontId="3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3"/>
  <sheetViews>
    <sheetView tabSelected="1" showRuler="0" view="pageLayout" zoomScale="85" zoomScaleNormal="85" zoomScaleSheetLayoutView="100" zoomScalePageLayoutView="85" workbookViewId="0">
      <selection activeCell="F109" sqref="F109"/>
    </sheetView>
  </sheetViews>
  <sheetFormatPr defaultColWidth="6" defaultRowHeight="13.2" x14ac:dyDescent="0.25"/>
  <cols>
    <col min="1" max="1" width="16.6640625" style="1" customWidth="1"/>
    <col min="2" max="2" width="69.6640625" style="1" customWidth="1"/>
    <col min="3" max="3" width="16.6640625" style="2" customWidth="1"/>
    <col min="4" max="4" width="13.5546875" style="2" customWidth="1"/>
    <col min="5" max="5" width="24" style="5" customWidth="1"/>
    <col min="6" max="6" width="24.88671875" style="5" customWidth="1"/>
    <col min="7" max="118" width="13.109375" style="1" customWidth="1"/>
    <col min="119" max="16384" width="6" style="1"/>
  </cols>
  <sheetData>
    <row r="1" spans="1:6" ht="24" customHeight="1" x14ac:dyDescent="0.4">
      <c r="A1" s="20"/>
      <c r="B1" s="20"/>
      <c r="C1" s="43" t="s">
        <v>95</v>
      </c>
      <c r="D1" s="21"/>
      <c r="E1" s="22"/>
      <c r="F1" s="22"/>
    </row>
    <row r="2" spans="1:6" customFormat="1" ht="21.6" customHeight="1" x14ac:dyDescent="0.4">
      <c r="B2" s="17"/>
      <c r="C2" s="23" t="s">
        <v>164</v>
      </c>
      <c r="D2" s="18"/>
      <c r="E2" s="18"/>
    </row>
    <row r="3" spans="1:6" customFormat="1" ht="21.6" customHeight="1" x14ac:dyDescent="0.25">
      <c r="B3" s="1"/>
      <c r="C3" s="19"/>
      <c r="D3" s="18"/>
      <c r="E3" s="18"/>
    </row>
    <row r="4" spans="1:6" customFormat="1" ht="21.6" customHeight="1" x14ac:dyDescent="0.25">
      <c r="A4" s="25" t="s">
        <v>96</v>
      </c>
      <c r="B4" s="1"/>
      <c r="C4" s="19"/>
      <c r="D4" s="18"/>
      <c r="E4" s="18"/>
    </row>
    <row r="5" spans="1:6" s="4" customFormat="1" ht="22.95" customHeight="1" x14ac:dyDescent="0.3">
      <c r="A5" s="3" t="s">
        <v>13</v>
      </c>
      <c r="B5" s="3" t="s">
        <v>0</v>
      </c>
      <c r="C5" s="8" t="s">
        <v>2</v>
      </c>
      <c r="D5" s="3" t="s">
        <v>1</v>
      </c>
      <c r="E5" s="7" t="s">
        <v>3</v>
      </c>
      <c r="F5" s="7" t="s">
        <v>97</v>
      </c>
    </row>
    <row r="6" spans="1:6" s="4" customFormat="1" ht="18.899999999999999" customHeight="1" x14ac:dyDescent="0.25">
      <c r="A6" s="46" t="s">
        <v>10</v>
      </c>
      <c r="B6" s="47" t="s">
        <v>9</v>
      </c>
      <c r="C6" s="48">
        <v>1</v>
      </c>
      <c r="D6" s="46" t="s">
        <v>6</v>
      </c>
      <c r="E6" s="57"/>
      <c r="F6" s="49">
        <f>C6*E6</f>
        <v>0</v>
      </c>
    </row>
    <row r="7" spans="1:6" s="4" customFormat="1" ht="18.899999999999999" customHeight="1" x14ac:dyDescent="0.25">
      <c r="A7" s="46" t="s">
        <v>8</v>
      </c>
      <c r="B7" s="47" t="s">
        <v>7</v>
      </c>
      <c r="C7" s="50">
        <v>160</v>
      </c>
      <c r="D7" s="46" t="s">
        <v>52</v>
      </c>
      <c r="E7" s="57"/>
      <c r="F7" s="49">
        <f t="shared" ref="F7:F53" si="0">C7*E7</f>
        <v>0</v>
      </c>
    </row>
    <row r="8" spans="1:6" s="4" customFormat="1" ht="18.899999999999999" customHeight="1" x14ac:dyDescent="0.25">
      <c r="A8" s="24" t="s">
        <v>24</v>
      </c>
      <c r="C8" s="10"/>
      <c r="D8" s="9"/>
      <c r="E8" s="30"/>
      <c r="F8" s="44"/>
    </row>
    <row r="9" spans="1:6" s="4" customFormat="1" ht="18.899999999999999" customHeight="1" x14ac:dyDescent="0.25">
      <c r="A9" s="46" t="s">
        <v>19</v>
      </c>
      <c r="B9" s="51" t="s">
        <v>91</v>
      </c>
      <c r="C9" s="50">
        <f>3153</f>
        <v>3153</v>
      </c>
      <c r="D9" s="46" t="s">
        <v>12</v>
      </c>
      <c r="E9" s="57" t="s">
        <v>174</v>
      </c>
      <c r="F9" s="49" t="e">
        <f t="shared" si="0"/>
        <v>#VALUE!</v>
      </c>
    </row>
    <row r="10" spans="1:6" s="4" customFormat="1" ht="18.899999999999999" customHeight="1" x14ac:dyDescent="0.25">
      <c r="A10" s="46" t="s">
        <v>28</v>
      </c>
      <c r="B10" s="51" t="s">
        <v>27</v>
      </c>
      <c r="C10" s="50">
        <v>36</v>
      </c>
      <c r="D10" s="46" t="s">
        <v>11</v>
      </c>
      <c r="E10" s="57"/>
      <c r="F10" s="49">
        <f t="shared" si="0"/>
        <v>0</v>
      </c>
    </row>
    <row r="11" spans="1:6" s="4" customFormat="1" ht="18.899999999999999" customHeight="1" x14ac:dyDescent="0.25">
      <c r="A11" s="24" t="s">
        <v>34</v>
      </c>
      <c r="C11" s="31"/>
      <c r="D11" s="11"/>
      <c r="E11" s="32"/>
      <c r="F11" s="45"/>
    </row>
    <row r="12" spans="1:6" s="4" customFormat="1" ht="18.899999999999999" customHeight="1" x14ac:dyDescent="0.25">
      <c r="A12" s="46" t="s">
        <v>35</v>
      </c>
      <c r="B12" s="52" t="s">
        <v>57</v>
      </c>
      <c r="C12" s="53">
        <v>1600</v>
      </c>
      <c r="D12" s="46" t="s">
        <v>36</v>
      </c>
      <c r="E12" s="57"/>
      <c r="F12" s="49">
        <f t="shared" si="0"/>
        <v>0</v>
      </c>
    </row>
    <row r="13" spans="1:6" s="4" customFormat="1" ht="18.899999999999999" customHeight="1" x14ac:dyDescent="0.25">
      <c r="A13" s="46" t="s">
        <v>56</v>
      </c>
      <c r="B13" s="52" t="s">
        <v>58</v>
      </c>
      <c r="C13" s="53">
        <f>12000/9</f>
        <v>1333.3333333333333</v>
      </c>
      <c r="D13" s="46" t="s">
        <v>5</v>
      </c>
      <c r="E13" s="57"/>
      <c r="F13" s="49">
        <f t="shared" si="0"/>
        <v>0</v>
      </c>
    </row>
    <row r="14" spans="1:6" s="4" customFormat="1" ht="18.899999999999999" customHeight="1" x14ac:dyDescent="0.25">
      <c r="A14" s="46" t="s">
        <v>39</v>
      </c>
      <c r="B14" s="52" t="s">
        <v>69</v>
      </c>
      <c r="C14" s="54">
        <v>711</v>
      </c>
      <c r="D14" s="46" t="s">
        <v>12</v>
      </c>
      <c r="E14" s="57"/>
      <c r="F14" s="49">
        <f t="shared" si="0"/>
        <v>0</v>
      </c>
    </row>
    <row r="15" spans="1:6" s="33" customFormat="1" ht="18.899999999999999" customHeight="1" x14ac:dyDescent="0.25">
      <c r="A15" s="24" t="s">
        <v>25</v>
      </c>
      <c r="C15" s="31"/>
      <c r="D15" s="11"/>
      <c r="E15" s="32"/>
      <c r="F15" s="44"/>
    </row>
    <row r="16" spans="1:6" s="4" customFormat="1" ht="18.899999999999999" customHeight="1" x14ac:dyDescent="0.25">
      <c r="A16" s="46" t="s">
        <v>17</v>
      </c>
      <c r="B16" s="52" t="s">
        <v>16</v>
      </c>
      <c r="C16" s="53">
        <v>1.67</v>
      </c>
      <c r="D16" s="46" t="s">
        <v>18</v>
      </c>
      <c r="E16" s="57"/>
      <c r="F16" s="49">
        <f t="shared" si="0"/>
        <v>0</v>
      </c>
    </row>
    <row r="17" spans="1:6" s="4" customFormat="1" ht="18.899999999999999" customHeight="1" x14ac:dyDescent="0.25">
      <c r="A17" s="55" t="s">
        <v>53</v>
      </c>
      <c r="B17" s="47" t="s">
        <v>70</v>
      </c>
      <c r="C17" s="50">
        <v>545</v>
      </c>
      <c r="D17" s="46" t="s">
        <v>4</v>
      </c>
      <c r="E17" s="57"/>
      <c r="F17" s="49">
        <f t="shared" si="0"/>
        <v>0</v>
      </c>
    </row>
    <row r="18" spans="1:6" s="4" customFormat="1" ht="18.899999999999999" customHeight="1" x14ac:dyDescent="0.25">
      <c r="A18" s="55" t="s">
        <v>29</v>
      </c>
      <c r="B18" s="47" t="s">
        <v>71</v>
      </c>
      <c r="C18" s="50">
        <v>2129</v>
      </c>
      <c r="D18" s="46" t="s">
        <v>4</v>
      </c>
      <c r="E18" s="57"/>
      <c r="F18" s="49">
        <f t="shared" si="0"/>
        <v>0</v>
      </c>
    </row>
    <row r="19" spans="1:6" s="4" customFormat="1" ht="18.899999999999999" customHeight="1" x14ac:dyDescent="0.25">
      <c r="A19" s="24" t="s">
        <v>23</v>
      </c>
      <c r="C19" s="24"/>
      <c r="D19" s="24"/>
      <c r="E19" s="24"/>
      <c r="F19" s="44"/>
    </row>
    <row r="20" spans="1:6" s="4" customFormat="1" ht="18.899999999999999" customHeight="1" x14ac:dyDescent="0.25">
      <c r="A20" s="46" t="s">
        <v>32</v>
      </c>
      <c r="B20" s="51" t="s">
        <v>87</v>
      </c>
      <c r="C20" s="50">
        <v>3356</v>
      </c>
      <c r="D20" s="46" t="s">
        <v>5</v>
      </c>
      <c r="E20" s="57"/>
      <c r="F20" s="49">
        <f t="shared" si="0"/>
        <v>0</v>
      </c>
    </row>
    <row r="21" spans="1:6" s="4" customFormat="1" ht="18.899999999999999" customHeight="1" x14ac:dyDescent="0.25">
      <c r="A21" s="46" t="s">
        <v>37</v>
      </c>
      <c r="B21" s="51" t="s">
        <v>168</v>
      </c>
      <c r="C21" s="50">
        <v>79</v>
      </c>
      <c r="D21" s="46" t="s">
        <v>4</v>
      </c>
      <c r="E21" s="57"/>
      <c r="F21" s="49">
        <f t="shared" si="0"/>
        <v>0</v>
      </c>
    </row>
    <row r="22" spans="1:6" s="4" customFormat="1" ht="18.899999999999999" customHeight="1" x14ac:dyDescent="0.25">
      <c r="A22" s="46" t="s">
        <v>41</v>
      </c>
      <c r="B22" s="51" t="s">
        <v>40</v>
      </c>
      <c r="C22" s="50">
        <v>2700</v>
      </c>
      <c r="D22" s="46" t="s">
        <v>12</v>
      </c>
      <c r="E22" s="57"/>
      <c r="F22" s="49">
        <f t="shared" si="0"/>
        <v>0</v>
      </c>
    </row>
    <row r="23" spans="1:6" s="4" customFormat="1" ht="18.899999999999999" customHeight="1" x14ac:dyDescent="0.25">
      <c r="A23" s="46" t="s">
        <v>84</v>
      </c>
      <c r="B23" s="51" t="s">
        <v>90</v>
      </c>
      <c r="C23" s="54">
        <v>4</v>
      </c>
      <c r="D23" s="56" t="s">
        <v>4</v>
      </c>
      <c r="E23" s="57"/>
      <c r="F23" s="49">
        <f t="shared" si="0"/>
        <v>0</v>
      </c>
    </row>
    <row r="24" spans="1:6" s="4" customFormat="1" ht="18.899999999999999" customHeight="1" x14ac:dyDescent="0.25">
      <c r="A24" s="46" t="s">
        <v>86</v>
      </c>
      <c r="B24" s="51" t="s">
        <v>88</v>
      </c>
      <c r="C24" s="50">
        <v>291</v>
      </c>
      <c r="D24" s="46" t="s">
        <v>5</v>
      </c>
      <c r="E24" s="57"/>
      <c r="F24" s="49">
        <f t="shared" si="0"/>
        <v>0</v>
      </c>
    </row>
    <row r="25" spans="1:6" s="4" customFormat="1" ht="18.899999999999999" customHeight="1" x14ac:dyDescent="0.25">
      <c r="A25" s="46" t="s">
        <v>85</v>
      </c>
      <c r="B25" s="51" t="s">
        <v>89</v>
      </c>
      <c r="C25" s="50">
        <v>291</v>
      </c>
      <c r="D25" s="46" t="s">
        <v>5</v>
      </c>
      <c r="E25" s="57"/>
      <c r="F25" s="49">
        <f t="shared" si="0"/>
        <v>0</v>
      </c>
    </row>
    <row r="26" spans="1:6" s="4" customFormat="1" ht="18.899999999999999" customHeight="1" x14ac:dyDescent="0.25">
      <c r="A26" s="24" t="s">
        <v>22</v>
      </c>
      <c r="C26" s="24"/>
      <c r="D26" s="24"/>
      <c r="E26" s="24"/>
      <c r="F26" s="44"/>
    </row>
    <row r="27" spans="1:6" s="4" customFormat="1" ht="18.899999999999999" customHeight="1" x14ac:dyDescent="0.25">
      <c r="A27" s="46" t="s">
        <v>68</v>
      </c>
      <c r="B27" s="51" t="s">
        <v>65</v>
      </c>
      <c r="C27" s="50">
        <v>13</v>
      </c>
      <c r="D27" s="46" t="s">
        <v>11</v>
      </c>
      <c r="E27" s="57"/>
      <c r="F27" s="49">
        <f t="shared" si="0"/>
        <v>0</v>
      </c>
    </row>
    <row r="28" spans="1:6" s="4" customFormat="1" ht="18.899999999999999" customHeight="1" x14ac:dyDescent="0.25">
      <c r="A28" s="46" t="s">
        <v>67</v>
      </c>
      <c r="B28" s="51" t="s">
        <v>66</v>
      </c>
      <c r="C28" s="50">
        <v>20</v>
      </c>
      <c r="D28" s="46" t="s">
        <v>11</v>
      </c>
      <c r="E28" s="57"/>
      <c r="F28" s="49">
        <f t="shared" si="0"/>
        <v>0</v>
      </c>
    </row>
    <row r="29" spans="1:6" s="4" customFormat="1" ht="18.899999999999999" customHeight="1" x14ac:dyDescent="0.25">
      <c r="A29" s="46" t="s">
        <v>83</v>
      </c>
      <c r="B29" s="51" t="s">
        <v>72</v>
      </c>
      <c r="C29" s="50">
        <v>2</v>
      </c>
      <c r="D29" s="46" t="s">
        <v>11</v>
      </c>
      <c r="E29" s="57"/>
      <c r="F29" s="49">
        <f t="shared" si="0"/>
        <v>0</v>
      </c>
    </row>
    <row r="30" spans="1:6" s="4" customFormat="1" ht="18.899999999999999" customHeight="1" x14ac:dyDescent="0.25">
      <c r="A30" s="46" t="s">
        <v>64</v>
      </c>
      <c r="B30" s="51" t="s">
        <v>63</v>
      </c>
      <c r="C30" s="50">
        <v>1</v>
      </c>
      <c r="D30" s="46" t="s">
        <v>11</v>
      </c>
      <c r="E30" s="57"/>
      <c r="F30" s="49">
        <f t="shared" si="0"/>
        <v>0</v>
      </c>
    </row>
    <row r="31" spans="1:6" s="4" customFormat="1" ht="18.899999999999999" customHeight="1" x14ac:dyDescent="0.25">
      <c r="A31" s="46" t="s">
        <v>76</v>
      </c>
      <c r="B31" s="51" t="s">
        <v>74</v>
      </c>
      <c r="C31" s="50">
        <f>163+218+133+285+153+150+137+153+98+58+95</f>
        <v>1643</v>
      </c>
      <c r="D31" s="56" t="s">
        <v>12</v>
      </c>
      <c r="E31" s="57"/>
      <c r="F31" s="49">
        <f t="shared" si="0"/>
        <v>0</v>
      </c>
    </row>
    <row r="32" spans="1:6" s="4" customFormat="1" ht="18.899999999999999" customHeight="1" x14ac:dyDescent="0.25">
      <c r="A32" s="46" t="s">
        <v>79</v>
      </c>
      <c r="B32" s="51" t="s">
        <v>75</v>
      </c>
      <c r="C32" s="50">
        <f>138+135</f>
        <v>273</v>
      </c>
      <c r="D32" s="56" t="s">
        <v>12</v>
      </c>
      <c r="E32" s="57"/>
      <c r="F32" s="49">
        <f t="shared" si="0"/>
        <v>0</v>
      </c>
    </row>
    <row r="33" spans="1:6" s="4" customFormat="1" ht="18.899999999999999" customHeight="1" x14ac:dyDescent="0.25">
      <c r="A33" s="46" t="s">
        <v>82</v>
      </c>
      <c r="B33" s="51" t="s">
        <v>81</v>
      </c>
      <c r="C33" s="50">
        <v>31</v>
      </c>
      <c r="D33" s="56" t="s">
        <v>12</v>
      </c>
      <c r="E33" s="57"/>
      <c r="F33" s="49">
        <f t="shared" si="0"/>
        <v>0</v>
      </c>
    </row>
    <row r="34" spans="1:6" s="4" customFormat="1" ht="18.899999999999999" customHeight="1" x14ac:dyDescent="0.25">
      <c r="A34" s="46" t="s">
        <v>62</v>
      </c>
      <c r="B34" s="51" t="s">
        <v>80</v>
      </c>
      <c r="C34" s="50">
        <v>198</v>
      </c>
      <c r="D34" s="56" t="s">
        <v>12</v>
      </c>
      <c r="E34" s="57"/>
      <c r="F34" s="49">
        <f t="shared" si="0"/>
        <v>0</v>
      </c>
    </row>
    <row r="35" spans="1:6" s="4" customFormat="1" ht="18.899999999999999" customHeight="1" x14ac:dyDescent="0.25">
      <c r="A35" s="46" t="s">
        <v>77</v>
      </c>
      <c r="B35" s="51" t="s">
        <v>59</v>
      </c>
      <c r="C35" s="50">
        <v>46</v>
      </c>
      <c r="D35" s="56" t="s">
        <v>12</v>
      </c>
      <c r="E35" s="57"/>
      <c r="F35" s="49">
        <f t="shared" si="0"/>
        <v>0</v>
      </c>
    </row>
    <row r="36" spans="1:6" s="4" customFormat="1" ht="18.899999999999999" customHeight="1" x14ac:dyDescent="0.25">
      <c r="A36" s="46" t="s">
        <v>78</v>
      </c>
      <c r="B36" s="51" t="s">
        <v>73</v>
      </c>
      <c r="C36" s="50">
        <f>19+48</f>
        <v>67</v>
      </c>
      <c r="D36" s="56" t="s">
        <v>12</v>
      </c>
      <c r="E36" s="57"/>
      <c r="F36" s="49">
        <f t="shared" si="0"/>
        <v>0</v>
      </c>
    </row>
    <row r="37" spans="1:6" s="4" customFormat="1" ht="18.899999999999999" customHeight="1" x14ac:dyDescent="0.25">
      <c r="A37" s="46" t="s">
        <v>61</v>
      </c>
      <c r="B37" s="51" t="s">
        <v>60</v>
      </c>
      <c r="C37" s="50">
        <v>10</v>
      </c>
      <c r="D37" s="56" t="s">
        <v>12</v>
      </c>
      <c r="E37" s="57"/>
      <c r="F37" s="49">
        <f t="shared" ref="F37" si="1">C37*E37</f>
        <v>0</v>
      </c>
    </row>
    <row r="38" spans="1:6" s="4" customFormat="1" ht="18.899999999999999" customHeight="1" x14ac:dyDescent="0.25">
      <c r="A38" s="46" t="s">
        <v>165</v>
      </c>
      <c r="B38" s="51" t="s">
        <v>166</v>
      </c>
      <c r="C38" s="50">
        <v>49</v>
      </c>
      <c r="D38" s="56" t="s">
        <v>12</v>
      </c>
      <c r="E38" s="57"/>
      <c r="F38" s="49">
        <f t="shared" si="0"/>
        <v>0</v>
      </c>
    </row>
    <row r="39" spans="1:6" s="4" customFormat="1" ht="18.899999999999999" customHeight="1" x14ac:dyDescent="0.25">
      <c r="A39" s="24" t="s">
        <v>20</v>
      </c>
      <c r="C39" s="24"/>
      <c r="D39" s="24"/>
      <c r="E39" s="24"/>
      <c r="F39" s="44"/>
    </row>
    <row r="40" spans="1:6" s="4" customFormat="1" ht="18.899999999999999" customHeight="1" x14ac:dyDescent="0.25">
      <c r="A40" s="46" t="s">
        <v>44</v>
      </c>
      <c r="B40" s="51" t="s">
        <v>43</v>
      </c>
      <c r="C40" s="50">
        <f>6*30*2</f>
        <v>360</v>
      </c>
      <c r="D40" s="56" t="s">
        <v>12</v>
      </c>
      <c r="E40" s="57"/>
      <c r="F40" s="49">
        <f t="shared" si="0"/>
        <v>0</v>
      </c>
    </row>
    <row r="41" spans="1:6" s="4" customFormat="1" ht="18.899999999999999" customHeight="1" x14ac:dyDescent="0.25">
      <c r="A41" s="46" t="s">
        <v>45</v>
      </c>
      <c r="B41" s="51" t="s">
        <v>46</v>
      </c>
      <c r="C41" s="50">
        <f>6*15</f>
        <v>90</v>
      </c>
      <c r="D41" s="56" t="s">
        <v>12</v>
      </c>
      <c r="E41" s="57"/>
      <c r="F41" s="49">
        <f t="shared" si="0"/>
        <v>0</v>
      </c>
    </row>
    <row r="42" spans="1:6" s="4" customFormat="1" ht="18.899999999999999" customHeight="1" x14ac:dyDescent="0.25">
      <c r="A42" s="46" t="s">
        <v>47</v>
      </c>
      <c r="B42" s="51" t="s">
        <v>51</v>
      </c>
      <c r="C42" s="50">
        <v>6</v>
      </c>
      <c r="D42" s="56" t="s">
        <v>48</v>
      </c>
      <c r="E42" s="57"/>
      <c r="F42" s="49">
        <f t="shared" si="0"/>
        <v>0</v>
      </c>
    </row>
    <row r="43" spans="1:6" s="4" customFormat="1" ht="18.899999999999999" customHeight="1" x14ac:dyDescent="0.25">
      <c r="A43" s="46" t="s">
        <v>49</v>
      </c>
      <c r="B43" s="51" t="s">
        <v>50</v>
      </c>
      <c r="C43" s="50">
        <v>6</v>
      </c>
      <c r="D43" s="56" t="s">
        <v>11</v>
      </c>
      <c r="E43" s="57"/>
      <c r="F43" s="49">
        <f t="shared" si="0"/>
        <v>0</v>
      </c>
    </row>
    <row r="44" spans="1:6" s="4" customFormat="1" ht="18.899999999999999" customHeight="1" x14ac:dyDescent="0.25">
      <c r="A44" s="46" t="s">
        <v>33</v>
      </c>
      <c r="B44" s="51" t="s">
        <v>42</v>
      </c>
      <c r="C44" s="50">
        <v>50</v>
      </c>
      <c r="D44" s="56" t="s">
        <v>12</v>
      </c>
      <c r="E44" s="57"/>
      <c r="F44" s="49">
        <f t="shared" si="0"/>
        <v>0</v>
      </c>
    </row>
    <row r="45" spans="1:6" s="4" customFormat="1" ht="18.899999999999999" customHeight="1" x14ac:dyDescent="0.25">
      <c r="A45" s="46" t="s">
        <v>31</v>
      </c>
      <c r="B45" s="51" t="s">
        <v>153</v>
      </c>
      <c r="C45" s="50">
        <v>1</v>
      </c>
      <c r="D45" s="56" t="s">
        <v>6</v>
      </c>
      <c r="E45" s="57"/>
      <c r="F45" s="49">
        <f t="shared" si="0"/>
        <v>0</v>
      </c>
    </row>
    <row r="46" spans="1:6" s="4" customFormat="1" ht="30" x14ac:dyDescent="0.25">
      <c r="A46" s="46" t="s">
        <v>30</v>
      </c>
      <c r="B46" s="71" t="s">
        <v>154</v>
      </c>
      <c r="C46" s="50">
        <v>1</v>
      </c>
      <c r="D46" s="56" t="s">
        <v>6</v>
      </c>
      <c r="E46" s="57"/>
      <c r="F46" s="49">
        <f t="shared" si="0"/>
        <v>0</v>
      </c>
    </row>
    <row r="47" spans="1:6" s="4" customFormat="1" ht="18.899999999999999" customHeight="1" x14ac:dyDescent="0.25">
      <c r="A47" s="46" t="s">
        <v>26</v>
      </c>
      <c r="B47" s="51" t="s">
        <v>155</v>
      </c>
      <c r="C47" s="50">
        <v>1</v>
      </c>
      <c r="D47" s="56" t="s">
        <v>6</v>
      </c>
      <c r="E47" s="57"/>
      <c r="F47" s="49">
        <f t="shared" si="0"/>
        <v>0</v>
      </c>
    </row>
    <row r="48" spans="1:6" s="4" customFormat="1" ht="18.899999999999999" customHeight="1" x14ac:dyDescent="0.25">
      <c r="A48" s="46" t="s">
        <v>38</v>
      </c>
      <c r="B48" s="51" t="s">
        <v>151</v>
      </c>
      <c r="C48" s="50">
        <v>1</v>
      </c>
      <c r="D48" s="56" t="s">
        <v>6</v>
      </c>
      <c r="E48" s="57"/>
      <c r="F48" s="49">
        <f t="shared" ref="F48" si="2">C48*E48</f>
        <v>0</v>
      </c>
    </row>
    <row r="49" spans="1:6" s="4" customFormat="1" ht="18.899999999999999" customHeight="1" x14ac:dyDescent="0.25">
      <c r="A49" s="46" t="s">
        <v>167</v>
      </c>
      <c r="B49" s="51" t="s">
        <v>162</v>
      </c>
      <c r="C49" s="50">
        <v>1150</v>
      </c>
      <c r="D49" s="56" t="s">
        <v>12</v>
      </c>
      <c r="E49" s="57"/>
      <c r="F49" s="49">
        <f t="shared" si="0"/>
        <v>0</v>
      </c>
    </row>
    <row r="50" spans="1:6" s="4" customFormat="1" ht="18.899999999999999" customHeight="1" x14ac:dyDescent="0.25">
      <c r="A50" s="24" t="s">
        <v>21</v>
      </c>
      <c r="C50" s="24"/>
      <c r="D50" s="24"/>
      <c r="E50" s="24"/>
      <c r="F50" s="44"/>
    </row>
    <row r="51" spans="1:6" s="4" customFormat="1" ht="18.899999999999999" customHeight="1" x14ac:dyDescent="0.25">
      <c r="A51" s="46" t="s">
        <v>15</v>
      </c>
      <c r="B51" s="51" t="s">
        <v>14</v>
      </c>
      <c r="C51" s="50">
        <v>2200</v>
      </c>
      <c r="D51" s="56" t="s">
        <v>5</v>
      </c>
      <c r="E51" s="57"/>
      <c r="F51" s="49">
        <f t="shared" si="0"/>
        <v>0</v>
      </c>
    </row>
    <row r="52" spans="1:6" s="4" customFormat="1" ht="18.899999999999999" customHeight="1" x14ac:dyDescent="0.25">
      <c r="A52" s="46" t="s">
        <v>54</v>
      </c>
      <c r="B52" s="51" t="s">
        <v>92</v>
      </c>
      <c r="C52" s="50">
        <v>1</v>
      </c>
      <c r="D52" s="56" t="s">
        <v>6</v>
      </c>
      <c r="E52" s="57"/>
      <c r="F52" s="49">
        <f t="shared" si="0"/>
        <v>0</v>
      </c>
    </row>
    <row r="53" spans="1:6" s="4" customFormat="1" ht="18.899999999999999" customHeight="1" x14ac:dyDescent="0.25">
      <c r="A53" s="46" t="s">
        <v>55</v>
      </c>
      <c r="B53" s="51" t="s">
        <v>93</v>
      </c>
      <c r="C53" s="50">
        <v>1</v>
      </c>
      <c r="D53" s="56" t="s">
        <v>6</v>
      </c>
      <c r="E53" s="57"/>
      <c r="F53" s="49">
        <f t="shared" si="0"/>
        <v>0</v>
      </c>
    </row>
    <row r="54" spans="1:6" s="4" customFormat="1" ht="18.899999999999999" customHeight="1" x14ac:dyDescent="0.25">
      <c r="A54" s="34" t="s">
        <v>140</v>
      </c>
      <c r="C54" s="34"/>
      <c r="D54" s="34"/>
      <c r="E54" s="35"/>
      <c r="F54" s="35" t="e">
        <f>SUM(F6:F53)</f>
        <v>#VALUE!</v>
      </c>
    </row>
    <row r="56" spans="1:6" s="4" customFormat="1" ht="18.899999999999999" customHeight="1" x14ac:dyDescent="0.25">
      <c r="A56" s="11"/>
      <c r="B56" s="65"/>
      <c r="C56" s="66"/>
      <c r="D56" s="67"/>
      <c r="E56" s="68"/>
      <c r="F56" s="69"/>
    </row>
    <row r="57" spans="1:6" s="4" customFormat="1" ht="18.899999999999999" customHeight="1" x14ac:dyDescent="0.25">
      <c r="A57" s="36" t="s">
        <v>149</v>
      </c>
      <c r="C57" s="14"/>
      <c r="D57" s="14"/>
      <c r="E57" s="15"/>
      <c r="F57" s="16"/>
    </row>
    <row r="58" spans="1:6" customFormat="1" ht="18.899999999999999" customHeight="1" x14ac:dyDescent="0.3">
      <c r="A58" s="3" t="s">
        <v>13</v>
      </c>
      <c r="B58" s="3" t="s">
        <v>0</v>
      </c>
      <c r="C58" s="8" t="s">
        <v>2</v>
      </c>
      <c r="D58" s="3" t="s">
        <v>1</v>
      </c>
      <c r="E58" s="7" t="s">
        <v>3</v>
      </c>
      <c r="F58" s="7" t="s">
        <v>97</v>
      </c>
    </row>
    <row r="59" spans="1:6" customFormat="1" ht="18.899999999999999" customHeight="1" x14ac:dyDescent="0.3">
      <c r="A59" s="41" t="s">
        <v>148</v>
      </c>
      <c r="B59" s="41"/>
      <c r="C59" s="41"/>
      <c r="D59" s="41"/>
      <c r="E59" s="41"/>
      <c r="F59" s="41"/>
    </row>
    <row r="60" spans="1:6" s="4" customFormat="1" ht="18.899999999999999" customHeight="1" x14ac:dyDescent="0.25">
      <c r="A60" s="46" t="s">
        <v>147</v>
      </c>
      <c r="B60" s="51" t="s">
        <v>94</v>
      </c>
      <c r="C60" s="50">
        <v>1</v>
      </c>
      <c r="D60" s="56" t="s">
        <v>6</v>
      </c>
      <c r="E60" s="57"/>
      <c r="F60" s="49">
        <f t="shared" ref="F60" si="3">C60*E60</f>
        <v>0</v>
      </c>
    </row>
    <row r="61" spans="1:6" s="4" customFormat="1" ht="18.899999999999999" customHeight="1" x14ac:dyDescent="0.25">
      <c r="A61" s="34" t="s">
        <v>140</v>
      </c>
      <c r="C61" s="34"/>
      <c r="D61" s="34"/>
      <c r="E61" s="35"/>
      <c r="F61" s="35">
        <f>F60</f>
        <v>0</v>
      </c>
    </row>
    <row r="62" spans="1:6" s="4" customFormat="1" ht="18.899999999999999" customHeight="1" x14ac:dyDescent="0.25">
      <c r="A62" s="11"/>
      <c r="B62" s="65"/>
      <c r="C62" s="66"/>
      <c r="D62" s="67"/>
      <c r="E62" s="68"/>
      <c r="F62" s="69"/>
    </row>
    <row r="63" spans="1:6" s="4" customFormat="1" ht="18.899999999999999" customHeight="1" x14ac:dyDescent="0.25">
      <c r="A63" s="36" t="s">
        <v>150</v>
      </c>
      <c r="C63" s="14"/>
      <c r="D63" s="14"/>
      <c r="E63" s="15"/>
      <c r="F63" s="16"/>
    </row>
    <row r="64" spans="1:6" customFormat="1" ht="18.899999999999999" customHeight="1" x14ac:dyDescent="0.3">
      <c r="A64" s="3" t="s">
        <v>13</v>
      </c>
      <c r="B64" s="3" t="s">
        <v>0</v>
      </c>
      <c r="C64" s="8" t="s">
        <v>2</v>
      </c>
      <c r="D64" s="3" t="s">
        <v>1</v>
      </c>
      <c r="E64" s="7" t="s">
        <v>3</v>
      </c>
      <c r="F64" s="7" t="s">
        <v>97</v>
      </c>
    </row>
    <row r="65" spans="1:8" customFormat="1" ht="18.899999999999999" customHeight="1" x14ac:dyDescent="0.3">
      <c r="A65" s="41" t="s">
        <v>141</v>
      </c>
      <c r="B65" s="41"/>
      <c r="C65" s="41"/>
      <c r="D65" s="41"/>
      <c r="E65" s="41"/>
      <c r="F65" s="41"/>
    </row>
    <row r="66" spans="1:8" customFormat="1" ht="18.899999999999999" customHeight="1" x14ac:dyDescent="0.25">
      <c r="A66" s="59" t="s">
        <v>10</v>
      </c>
      <c r="B66" s="63" t="s">
        <v>9</v>
      </c>
      <c r="C66" s="60">
        <v>1</v>
      </c>
      <c r="D66" s="59" t="s">
        <v>6</v>
      </c>
      <c r="E66" s="57"/>
      <c r="F66" s="49">
        <f>C66*E66</f>
        <v>0</v>
      </c>
      <c r="G66" s="27"/>
      <c r="H66" s="28"/>
    </row>
    <row r="67" spans="1:8" customFormat="1" ht="18.899999999999999" customHeight="1" x14ac:dyDescent="0.25">
      <c r="A67" s="59" t="s">
        <v>8</v>
      </c>
      <c r="B67" s="63" t="s">
        <v>7</v>
      </c>
      <c r="C67" s="60">
        <v>90</v>
      </c>
      <c r="D67" s="59" t="s">
        <v>52</v>
      </c>
      <c r="E67" s="57"/>
      <c r="F67" s="49">
        <f t="shared" ref="F67:F78" si="4">C67*E67</f>
        <v>0</v>
      </c>
      <c r="G67" s="6"/>
      <c r="H67" s="6"/>
    </row>
    <row r="68" spans="1:8" customFormat="1" ht="18.899999999999999" customHeight="1" x14ac:dyDescent="0.25">
      <c r="A68" s="59" t="s">
        <v>169</v>
      </c>
      <c r="B68" s="63" t="s">
        <v>171</v>
      </c>
      <c r="C68" s="60">
        <v>1</v>
      </c>
      <c r="D68" s="59"/>
      <c r="E68" s="57"/>
      <c r="F68" s="49">
        <f t="shared" si="4"/>
        <v>0</v>
      </c>
    </row>
    <row r="69" spans="1:8" customFormat="1" ht="18.899999999999999" customHeight="1" x14ac:dyDescent="0.25">
      <c r="A69" s="59"/>
      <c r="B69" s="63" t="s">
        <v>98</v>
      </c>
      <c r="C69" s="60">
        <v>1</v>
      </c>
      <c r="D69" s="59" t="s">
        <v>6</v>
      </c>
      <c r="E69" s="57"/>
      <c r="F69" s="49">
        <f t="shared" si="4"/>
        <v>0</v>
      </c>
    </row>
    <row r="70" spans="1:8" customFormat="1" ht="18.899999999999999" customHeight="1" x14ac:dyDescent="0.25">
      <c r="A70" s="59" t="s">
        <v>170</v>
      </c>
      <c r="B70" s="63" t="s">
        <v>162</v>
      </c>
      <c r="C70" s="60">
        <v>756</v>
      </c>
      <c r="D70" s="59" t="s">
        <v>12</v>
      </c>
      <c r="E70" s="57"/>
      <c r="F70" s="49">
        <f t="shared" si="4"/>
        <v>0</v>
      </c>
    </row>
    <row r="71" spans="1:8" customFormat="1" ht="21.6" customHeight="1" x14ac:dyDescent="0.25">
      <c r="B71" s="1"/>
      <c r="C71" s="19"/>
      <c r="D71" s="18"/>
      <c r="E71" s="18"/>
    </row>
    <row r="72" spans="1:8" s="4" customFormat="1" ht="22.95" customHeight="1" x14ac:dyDescent="0.3">
      <c r="A72" s="3" t="s">
        <v>13</v>
      </c>
      <c r="B72" s="3" t="s">
        <v>0</v>
      </c>
      <c r="C72" s="8" t="s">
        <v>2</v>
      </c>
      <c r="D72" s="3" t="s">
        <v>1</v>
      </c>
      <c r="E72" s="7" t="s">
        <v>3</v>
      </c>
      <c r="F72" s="7" t="s">
        <v>97</v>
      </c>
    </row>
    <row r="73" spans="1:8" customFormat="1" ht="18.899999999999999" customHeight="1" x14ac:dyDescent="0.25">
      <c r="A73" s="59" t="s">
        <v>19</v>
      </c>
      <c r="B73" s="63" t="s">
        <v>91</v>
      </c>
      <c r="C73" s="60">
        <v>2772</v>
      </c>
      <c r="D73" s="59" t="s">
        <v>12</v>
      </c>
      <c r="E73" s="57"/>
      <c r="F73" s="49">
        <f t="shared" si="4"/>
        <v>0</v>
      </c>
    </row>
    <row r="74" spans="1:8" customFormat="1" ht="18.899999999999999" customHeight="1" x14ac:dyDescent="0.25">
      <c r="A74" s="59" t="s">
        <v>17</v>
      </c>
      <c r="B74" s="63" t="s">
        <v>16</v>
      </c>
      <c r="C74" s="61">
        <v>0.88</v>
      </c>
      <c r="D74" s="59" t="s">
        <v>18</v>
      </c>
      <c r="E74" s="57"/>
      <c r="F74" s="49">
        <f t="shared" si="4"/>
        <v>0</v>
      </c>
    </row>
    <row r="75" spans="1:8" customFormat="1" ht="18.899999999999999" customHeight="1" x14ac:dyDescent="0.25">
      <c r="A75" s="59" t="s">
        <v>15</v>
      </c>
      <c r="B75" s="63" t="s">
        <v>14</v>
      </c>
      <c r="C75" s="60">
        <v>4239</v>
      </c>
      <c r="D75" s="59" t="s">
        <v>5</v>
      </c>
      <c r="E75" s="57"/>
      <c r="F75" s="49">
        <f t="shared" si="4"/>
        <v>0</v>
      </c>
    </row>
    <row r="76" spans="1:8" customFormat="1" ht="18.899999999999999" customHeight="1" x14ac:dyDescent="0.25">
      <c r="A76" s="59" t="s">
        <v>100</v>
      </c>
      <c r="B76" s="63" t="s">
        <v>99</v>
      </c>
      <c r="C76" s="60">
        <f>3940</f>
        <v>3940</v>
      </c>
      <c r="D76" s="59" t="s">
        <v>12</v>
      </c>
      <c r="E76" s="57"/>
      <c r="F76" s="49">
        <f t="shared" si="4"/>
        <v>0</v>
      </c>
      <c r="G76" s="26"/>
    </row>
    <row r="77" spans="1:8" customFormat="1" ht="18.899999999999999" customHeight="1" x14ac:dyDescent="0.25">
      <c r="A77" s="59" t="s">
        <v>102</v>
      </c>
      <c r="B77" s="63" t="s">
        <v>101</v>
      </c>
      <c r="C77" s="60">
        <v>3582</v>
      </c>
      <c r="D77" s="59" t="s">
        <v>12</v>
      </c>
      <c r="E77" s="57"/>
      <c r="F77" s="49">
        <f t="shared" si="4"/>
        <v>0</v>
      </c>
    </row>
    <row r="78" spans="1:8" customFormat="1" ht="18.899999999999999" customHeight="1" x14ac:dyDescent="0.25">
      <c r="A78" s="59" t="s">
        <v>104</v>
      </c>
      <c r="B78" s="63" t="s">
        <v>103</v>
      </c>
      <c r="C78" s="60">
        <v>12</v>
      </c>
      <c r="D78" s="59" t="s">
        <v>11</v>
      </c>
      <c r="E78" s="57"/>
      <c r="F78" s="49">
        <f t="shared" si="4"/>
        <v>0</v>
      </c>
    </row>
    <row r="79" spans="1:8" customFormat="1" ht="18.899999999999999" customHeight="1" x14ac:dyDescent="0.3">
      <c r="A79" s="41" t="s">
        <v>142</v>
      </c>
      <c r="B79" s="1"/>
      <c r="C79" s="39"/>
      <c r="D79" s="38"/>
      <c r="E79" s="16"/>
      <c r="F79" s="16"/>
    </row>
    <row r="80" spans="1:8" customFormat="1" ht="18.899999999999999" customHeight="1" x14ac:dyDescent="0.25">
      <c r="A80" s="59" t="s">
        <v>85</v>
      </c>
      <c r="B80" s="63" t="s">
        <v>105</v>
      </c>
      <c r="C80" s="60">
        <v>9136</v>
      </c>
      <c r="D80" s="59" t="s">
        <v>5</v>
      </c>
      <c r="E80" s="57"/>
      <c r="F80" s="49">
        <f>C80*E80</f>
        <v>0</v>
      </c>
    </row>
    <row r="81" spans="1:6" customFormat="1" ht="18.899999999999999" customHeight="1" x14ac:dyDescent="0.25">
      <c r="A81" s="59" t="s">
        <v>107</v>
      </c>
      <c r="B81" s="63" t="s">
        <v>106</v>
      </c>
      <c r="C81" s="60">
        <v>9136</v>
      </c>
      <c r="D81" s="59" t="s">
        <v>5</v>
      </c>
      <c r="E81" s="57"/>
      <c r="F81" s="49">
        <f t="shared" ref="F81:F82" si="5">C81*E81</f>
        <v>0</v>
      </c>
    </row>
    <row r="82" spans="1:6" customFormat="1" ht="18.899999999999999" customHeight="1" x14ac:dyDescent="0.25">
      <c r="A82" s="59" t="s">
        <v>109</v>
      </c>
      <c r="B82" s="63" t="s">
        <v>108</v>
      </c>
      <c r="C82" s="60">
        <v>9136</v>
      </c>
      <c r="D82" s="59" t="s">
        <v>5</v>
      </c>
      <c r="E82" s="57"/>
      <c r="F82" s="49">
        <f t="shared" si="5"/>
        <v>0</v>
      </c>
    </row>
    <row r="83" spans="1:6" customFormat="1" ht="18.899999999999999" customHeight="1" x14ac:dyDescent="0.3">
      <c r="A83" s="41" t="s">
        <v>143</v>
      </c>
      <c r="B83" s="1"/>
      <c r="C83" s="39"/>
      <c r="D83" s="38"/>
      <c r="E83" s="16"/>
      <c r="F83" s="16"/>
    </row>
    <row r="84" spans="1:6" customFormat="1" ht="18.899999999999999" customHeight="1" x14ac:dyDescent="0.25">
      <c r="A84" s="59" t="s">
        <v>111</v>
      </c>
      <c r="B84" s="64" t="s">
        <v>110</v>
      </c>
      <c r="C84" s="60">
        <v>9538</v>
      </c>
      <c r="D84" s="59" t="s">
        <v>5</v>
      </c>
      <c r="E84" s="57"/>
      <c r="F84" s="49">
        <f>C84*E84</f>
        <v>0</v>
      </c>
    </row>
    <row r="85" spans="1:6" customFormat="1" ht="18.899999999999999" customHeight="1" x14ac:dyDescent="0.25">
      <c r="A85" s="59" t="s">
        <v>85</v>
      </c>
      <c r="B85" s="64" t="s">
        <v>105</v>
      </c>
      <c r="C85" s="60">
        <v>9538</v>
      </c>
      <c r="D85" s="59" t="s">
        <v>5</v>
      </c>
      <c r="E85" s="57"/>
      <c r="F85" s="49">
        <f t="shared" ref="F85:F86" si="6">C85*E85</f>
        <v>0</v>
      </c>
    </row>
    <row r="86" spans="1:6" customFormat="1" ht="18.899999999999999" customHeight="1" x14ac:dyDescent="0.25">
      <c r="A86" s="59" t="s">
        <v>113</v>
      </c>
      <c r="B86" s="64" t="s">
        <v>112</v>
      </c>
      <c r="C86" s="60">
        <v>1</v>
      </c>
      <c r="D86" s="59" t="s">
        <v>6</v>
      </c>
      <c r="E86" s="57"/>
      <c r="F86" s="49">
        <f t="shared" si="6"/>
        <v>0</v>
      </c>
    </row>
    <row r="87" spans="1:6" customFormat="1" ht="18.899999999999999" customHeight="1" x14ac:dyDescent="0.3">
      <c r="A87" s="41" t="s">
        <v>144</v>
      </c>
      <c r="B87" s="1"/>
      <c r="C87" s="39"/>
      <c r="D87" s="38"/>
      <c r="E87" s="16"/>
      <c r="F87" s="16"/>
    </row>
    <row r="88" spans="1:6" customFormat="1" ht="18.899999999999999" customHeight="1" x14ac:dyDescent="0.25">
      <c r="A88" s="59" t="s">
        <v>115</v>
      </c>
      <c r="B88" s="64" t="s">
        <v>114</v>
      </c>
      <c r="C88" s="60">
        <f>32+15+8+49+6+7</f>
        <v>117</v>
      </c>
      <c r="D88" s="59" t="s">
        <v>12</v>
      </c>
      <c r="E88" s="57"/>
      <c r="F88" s="49">
        <f>C88*E88</f>
        <v>0</v>
      </c>
    </row>
    <row r="89" spans="1:6" customFormat="1" ht="18.899999999999999" customHeight="1" x14ac:dyDescent="0.25">
      <c r="A89" s="59" t="s">
        <v>117</v>
      </c>
      <c r="B89" s="64" t="s">
        <v>116</v>
      </c>
      <c r="C89" s="60">
        <f>15+30+70</f>
        <v>115</v>
      </c>
      <c r="D89" s="59" t="s">
        <v>12</v>
      </c>
      <c r="E89" s="57"/>
      <c r="F89" s="49">
        <f t="shared" ref="F89:F99" si="7">C89*E89</f>
        <v>0</v>
      </c>
    </row>
    <row r="90" spans="1:6" customFormat="1" ht="18.899999999999999" customHeight="1" x14ac:dyDescent="0.25">
      <c r="A90" s="59" t="s">
        <v>119</v>
      </c>
      <c r="B90" s="64" t="s">
        <v>118</v>
      </c>
      <c r="C90" s="60">
        <f>1220+809</f>
        <v>2029</v>
      </c>
      <c r="D90" s="59" t="s">
        <v>12</v>
      </c>
      <c r="E90" s="57"/>
      <c r="F90" s="49">
        <f t="shared" si="7"/>
        <v>0</v>
      </c>
    </row>
    <row r="91" spans="1:6" customFormat="1" ht="18.899999999999999" customHeight="1" x14ac:dyDescent="0.25">
      <c r="A91" s="59" t="s">
        <v>121</v>
      </c>
      <c r="B91" s="64" t="s">
        <v>120</v>
      </c>
      <c r="C91" s="60">
        <v>6</v>
      </c>
      <c r="D91" s="59" t="s">
        <v>11</v>
      </c>
      <c r="E91" s="57"/>
      <c r="F91" s="49">
        <f t="shared" si="7"/>
        <v>0</v>
      </c>
    </row>
    <row r="92" spans="1:6" customFormat="1" ht="18.899999999999999" customHeight="1" x14ac:dyDescent="0.25">
      <c r="A92" s="59" t="s">
        <v>123</v>
      </c>
      <c r="B92" s="64" t="s">
        <v>122</v>
      </c>
      <c r="C92" s="60">
        <v>4</v>
      </c>
      <c r="D92" s="59" t="s">
        <v>11</v>
      </c>
      <c r="E92" s="57"/>
      <c r="F92" s="49">
        <f t="shared" si="7"/>
        <v>0</v>
      </c>
    </row>
    <row r="93" spans="1:6" customFormat="1" ht="18.899999999999999" customHeight="1" x14ac:dyDescent="0.25">
      <c r="A93" s="59" t="s">
        <v>125</v>
      </c>
      <c r="B93" s="64" t="s">
        <v>124</v>
      </c>
      <c r="C93" s="60">
        <v>8</v>
      </c>
      <c r="D93" s="59" t="s">
        <v>11</v>
      </c>
      <c r="E93" s="57"/>
      <c r="F93" s="49">
        <f t="shared" si="7"/>
        <v>0</v>
      </c>
    </row>
    <row r="94" spans="1:6" customFormat="1" ht="18.899999999999999" customHeight="1" x14ac:dyDescent="0.25">
      <c r="A94" s="59" t="s">
        <v>126</v>
      </c>
      <c r="B94" s="64" t="s">
        <v>157</v>
      </c>
      <c r="C94" s="60">
        <v>9</v>
      </c>
      <c r="D94" s="59" t="s">
        <v>11</v>
      </c>
      <c r="E94" s="57"/>
      <c r="F94" s="49">
        <f t="shared" si="7"/>
        <v>0</v>
      </c>
    </row>
    <row r="95" spans="1:6" customFormat="1" ht="18.899999999999999" customHeight="1" x14ac:dyDescent="0.25">
      <c r="A95" s="59" t="s">
        <v>128</v>
      </c>
      <c r="B95" s="64" t="s">
        <v>127</v>
      </c>
      <c r="C95" s="60">
        <v>4</v>
      </c>
      <c r="D95" s="59" t="s">
        <v>11</v>
      </c>
      <c r="E95" s="57"/>
      <c r="F95" s="49">
        <f t="shared" si="7"/>
        <v>0</v>
      </c>
    </row>
    <row r="96" spans="1:6" customFormat="1" ht="18.899999999999999" customHeight="1" x14ac:dyDescent="0.25">
      <c r="A96" s="59" t="s">
        <v>130</v>
      </c>
      <c r="B96" s="64" t="s">
        <v>129</v>
      </c>
      <c r="C96" s="60">
        <v>5</v>
      </c>
      <c r="D96" s="59" t="s">
        <v>11</v>
      </c>
      <c r="E96" s="57"/>
      <c r="F96" s="49">
        <f t="shared" ref="F96:F97" si="8">C96*E96</f>
        <v>0</v>
      </c>
    </row>
    <row r="97" spans="1:7" customFormat="1" ht="18.899999999999999" customHeight="1" x14ac:dyDescent="0.25">
      <c r="A97" s="59" t="s">
        <v>132</v>
      </c>
      <c r="B97" s="64" t="s">
        <v>131</v>
      </c>
      <c r="C97" s="60">
        <v>16</v>
      </c>
      <c r="D97" s="59" t="s">
        <v>11</v>
      </c>
      <c r="E97" s="57"/>
      <c r="F97" s="49">
        <f t="shared" si="8"/>
        <v>0</v>
      </c>
    </row>
    <row r="98" spans="1:7" customFormat="1" ht="18.899999999999999" customHeight="1" x14ac:dyDescent="0.25">
      <c r="A98" s="59" t="s">
        <v>158</v>
      </c>
      <c r="B98" s="64" t="s">
        <v>160</v>
      </c>
      <c r="C98" s="60">
        <v>2</v>
      </c>
      <c r="D98" s="59" t="s">
        <v>11</v>
      </c>
      <c r="E98" s="57"/>
      <c r="F98" s="49">
        <f t="shared" si="7"/>
        <v>0</v>
      </c>
    </row>
    <row r="99" spans="1:7" customFormat="1" ht="18.899999999999999" customHeight="1" x14ac:dyDescent="0.25">
      <c r="A99" s="59" t="s">
        <v>159</v>
      </c>
      <c r="B99" s="64" t="s">
        <v>161</v>
      </c>
      <c r="C99" s="60">
        <v>1</v>
      </c>
      <c r="D99" s="59" t="s">
        <v>11</v>
      </c>
      <c r="E99" s="57"/>
      <c r="F99" s="49">
        <f t="shared" si="7"/>
        <v>0</v>
      </c>
    </row>
    <row r="100" spans="1:7" customFormat="1" ht="18.899999999999999" customHeight="1" x14ac:dyDescent="0.3">
      <c r="A100" s="41" t="s">
        <v>145</v>
      </c>
      <c r="B100" s="1"/>
      <c r="C100" s="39"/>
      <c r="D100" s="38"/>
      <c r="E100" s="16"/>
      <c r="F100" s="16"/>
    </row>
    <row r="101" spans="1:7" customFormat="1" ht="18.899999999999999" customHeight="1" x14ac:dyDescent="0.3">
      <c r="A101" s="59" t="s">
        <v>134</v>
      </c>
      <c r="B101" s="52" t="s">
        <v>133</v>
      </c>
      <c r="C101" s="60">
        <v>3482</v>
      </c>
      <c r="D101" s="59" t="s">
        <v>12</v>
      </c>
      <c r="E101" s="57"/>
      <c r="F101" s="49">
        <f>C101*E101</f>
        <v>0</v>
      </c>
      <c r="G101" s="29"/>
    </row>
    <row r="102" spans="1:7" s="18" customFormat="1" ht="18.899999999999999" customHeight="1" x14ac:dyDescent="0.25">
      <c r="A102" s="59" t="s">
        <v>136</v>
      </c>
      <c r="B102" s="52" t="s">
        <v>135</v>
      </c>
      <c r="C102" s="60">
        <v>23</v>
      </c>
      <c r="D102" s="59" t="s">
        <v>12</v>
      </c>
      <c r="E102" s="57"/>
      <c r="F102" s="49">
        <f t="shared" ref="F102:F104" si="9">C102*E102</f>
        <v>0</v>
      </c>
    </row>
    <row r="103" spans="1:7" s="18" customFormat="1" ht="18.899999999999999" customHeight="1" x14ac:dyDescent="0.25">
      <c r="A103" s="59" t="s">
        <v>138</v>
      </c>
      <c r="B103" s="52" t="s">
        <v>137</v>
      </c>
      <c r="C103" s="60">
        <v>17</v>
      </c>
      <c r="D103" s="59" t="s">
        <v>11</v>
      </c>
      <c r="E103" s="57"/>
      <c r="F103" s="49">
        <f t="shared" si="9"/>
        <v>0</v>
      </c>
    </row>
    <row r="104" spans="1:7" s="18" customFormat="1" ht="18.899999999999999" customHeight="1" x14ac:dyDescent="0.25">
      <c r="A104" s="59" t="s">
        <v>139</v>
      </c>
      <c r="B104" s="52" t="s">
        <v>173</v>
      </c>
      <c r="C104" s="60">
        <v>15</v>
      </c>
      <c r="D104" s="59" t="s">
        <v>11</v>
      </c>
      <c r="E104" s="57"/>
      <c r="F104" s="49">
        <f t="shared" si="9"/>
        <v>0</v>
      </c>
    </row>
    <row r="105" spans="1:7" customFormat="1" ht="18.899999999999999" customHeight="1" x14ac:dyDescent="0.25">
      <c r="A105" s="59" t="s">
        <v>163</v>
      </c>
      <c r="B105" s="63" t="s">
        <v>172</v>
      </c>
      <c r="C105" s="60">
        <v>8</v>
      </c>
      <c r="D105" s="59" t="s">
        <v>11</v>
      </c>
      <c r="E105" s="57"/>
      <c r="F105" s="49">
        <f t="shared" ref="F105" si="10">C105*E105</f>
        <v>0</v>
      </c>
    </row>
    <row r="106" spans="1:7" ht="16.8" x14ac:dyDescent="0.3">
      <c r="A106" s="34" t="s">
        <v>140</v>
      </c>
      <c r="B106" s="42"/>
      <c r="C106" s="38"/>
      <c r="D106" s="40"/>
      <c r="E106" s="16"/>
      <c r="F106" s="16">
        <f>SUM(F66:F105)</f>
        <v>0</v>
      </c>
    </row>
    <row r="107" spans="1:7" s="18" customFormat="1" ht="18.899999999999999" customHeight="1" x14ac:dyDescent="0.3">
      <c r="A107" s="34"/>
      <c r="B107" s="42"/>
      <c r="C107" s="38"/>
      <c r="D107" s="40"/>
      <c r="E107" s="16"/>
      <c r="F107" s="16"/>
    </row>
    <row r="108" spans="1:7" s="18" customFormat="1" ht="18.899999999999999" customHeight="1" x14ac:dyDescent="0.25">
      <c r="A108" s="1"/>
      <c r="B108" s="1"/>
      <c r="C108" s="2"/>
      <c r="D108" s="2"/>
      <c r="E108" s="5"/>
      <c r="F108" s="5"/>
    </row>
    <row r="109" spans="1:7" s="18" customFormat="1" ht="14.4" customHeight="1" x14ac:dyDescent="0.3">
      <c r="A109" s="38"/>
      <c r="B109" s="58" t="s">
        <v>146</v>
      </c>
      <c r="C109" s="38"/>
      <c r="D109" s="12"/>
      <c r="E109" s="16"/>
      <c r="F109" s="62" t="e">
        <f>F106+F61+F54</f>
        <v>#VALUE!</v>
      </c>
    </row>
    <row r="110" spans="1:7" ht="15" x14ac:dyDescent="0.25">
      <c r="A110" s="14"/>
      <c r="B110" s="37"/>
      <c r="C110" s="14"/>
      <c r="D110" s="38"/>
      <c r="E110" s="16"/>
      <c r="F110" s="16"/>
    </row>
    <row r="111" spans="1:7" s="70" customFormat="1" ht="30" customHeight="1" x14ac:dyDescent="0.3">
      <c r="A111" s="14"/>
      <c r="B111" s="13"/>
      <c r="C111" s="14"/>
      <c r="D111" s="14"/>
      <c r="E111" s="15"/>
      <c r="F111" s="16"/>
    </row>
    <row r="113" spans="1:6" ht="15.6" x14ac:dyDescent="0.3">
      <c r="A113" s="70" t="s">
        <v>152</v>
      </c>
      <c r="B113" s="72" t="s">
        <v>156</v>
      </c>
      <c r="C113" s="72"/>
      <c r="D113" s="72"/>
      <c r="E113" s="72"/>
      <c r="F113" s="72"/>
    </row>
  </sheetData>
  <sheetProtection password="89A5" sheet="1" objects="1" scenarios="1"/>
  <mergeCells count="1">
    <mergeCell ref="B113:F113"/>
  </mergeCells>
  <pageMargins left="0.7" right="0.7" top="0.95" bottom="0.75" header="0.3" footer="0.3"/>
  <pageSetup scale="54" fitToHeight="5" orientation="portrait" r:id="rId1"/>
  <headerFooter>
    <oddFooter>&amp;L&amp;8&amp;Z&amp;F&amp;R&amp;8&amp;D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-</vt:lpstr>
      <vt:lpstr>'-'!Print_Titles</vt:lpstr>
    </vt:vector>
  </TitlesOfParts>
  <Company>PBS&amp;J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C. Brown, Jr., P.E.</dc:creator>
  <cp:lastModifiedBy>User</cp:lastModifiedBy>
  <cp:lastPrinted>2015-07-17T15:51:31Z</cp:lastPrinted>
  <dcterms:created xsi:type="dcterms:W3CDTF">2009-09-12T20:45:09Z</dcterms:created>
  <dcterms:modified xsi:type="dcterms:W3CDTF">2015-07-24T19:26:29Z</dcterms:modified>
</cp:coreProperties>
</file>